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3.xml.rels" ContentType="application/vnd.openxmlformats-package.relationships+xml"/>
  <Override PartName="/xl/worksheets/_rels/sheet6.xml.rels" ContentType="application/vnd.openxmlformats-package.relationships+xml"/>
  <Override PartName="/xl/sharedStrings.xml" ContentType="application/vnd.openxmlformats-officedocument.spreadsheetml.sharedStrings+xml"/>
  <Override PartName="/xl/media/image177.jpeg" ContentType="image/jpeg"/>
  <Override PartName="/xl/media/image120.jpeg" ContentType="image/jpeg"/>
  <Override PartName="/xl/media/image178.jpeg" ContentType="image/jpeg"/>
  <Override PartName="/xl/media/image121.jpeg" ContentType="image/jpeg"/>
  <Override PartName="/xl/media/image179.jpeg" ContentType="image/jpeg"/>
  <Override PartName="/xl/media/image122.jpeg" ContentType="image/jpeg"/>
  <Override PartName="/xl/media/image123.jpeg" ContentType="image/jpeg"/>
  <Override PartName="/xl/media/image124.jpeg" ContentType="image/jpeg"/>
  <Override PartName="/xl/media/image125.jpeg" ContentType="image/jpeg"/>
  <Override PartName="/xl/media/image126.jpeg" ContentType="image/jpeg"/>
  <Override PartName="/xl/media/image127.jpeg" ContentType="image/jpeg"/>
  <Override PartName="/xl/media/image128.jpeg" ContentType="image/jpeg"/>
  <Override PartName="/xl/media/image129.jpeg" ContentType="image/jpeg"/>
  <Override PartName="/xl/media/image130.jpeg" ContentType="image/jpeg"/>
  <Override PartName="/xl/media/image131.jpeg" ContentType="image/jpeg"/>
  <Override PartName="/xl/media/image132.jpeg" ContentType="image/jpeg"/>
  <Override PartName="/xl/media/image133.jpeg" ContentType="image/jpeg"/>
  <Override PartName="/xl/media/image134.jpeg" ContentType="image/jpeg"/>
  <Override PartName="/xl/media/image135.jpeg" ContentType="image/jpeg"/>
  <Override PartName="/xl/media/image136.jpeg" ContentType="image/jpeg"/>
  <Override PartName="/xl/media/image137.jpeg" ContentType="image/jpeg"/>
  <Override PartName="/xl/media/image138.jpeg" ContentType="image/jpeg"/>
  <Override PartName="/xl/media/image139.jpeg" ContentType="image/jpeg"/>
  <Override PartName="/xl/media/image140.jpeg" ContentType="image/jpeg"/>
  <Override PartName="/xl/media/image141.jpeg" ContentType="image/jpeg"/>
  <Override PartName="/xl/media/image142.jpeg" ContentType="image/jpeg"/>
  <Override PartName="/xl/media/image143.jpeg" ContentType="image/jpeg"/>
  <Override PartName="/xl/media/image144.jpeg" ContentType="image/jpeg"/>
  <Override PartName="/xl/media/image145.jpeg" ContentType="image/jpeg"/>
  <Override PartName="/xl/media/image146.jpeg" ContentType="image/jpeg"/>
  <Override PartName="/xl/media/image147.jpeg" ContentType="image/jpeg"/>
  <Override PartName="/xl/media/image148.jpeg" ContentType="image/jpeg"/>
  <Override PartName="/xl/media/image149.jpeg" ContentType="image/jpeg"/>
  <Override PartName="/xl/media/image150.jpeg" ContentType="image/jpeg"/>
  <Override PartName="/xl/media/image151.jpeg" ContentType="image/jpeg"/>
  <Override PartName="/xl/media/image152.jpeg" ContentType="image/jpeg"/>
  <Override PartName="/xl/media/image153.jpeg" ContentType="image/jpeg"/>
  <Override PartName="/xl/media/image154.jpeg" ContentType="image/jpeg"/>
  <Override PartName="/xl/media/image155.jpeg" ContentType="image/jpeg"/>
  <Override PartName="/xl/media/image156.jpeg" ContentType="image/jpeg"/>
  <Override PartName="/xl/media/image157.jpeg" ContentType="image/jpeg"/>
  <Override PartName="/xl/media/image158.jpeg" ContentType="image/jpeg"/>
  <Override PartName="/xl/media/image159.jpeg" ContentType="image/jpeg"/>
  <Override PartName="/xl/media/image160.jpeg" ContentType="image/jpeg"/>
  <Override PartName="/xl/media/image161.jpeg" ContentType="image/jpeg"/>
  <Override PartName="/xl/media/image162.jpeg" ContentType="image/jpeg"/>
  <Override PartName="/xl/media/image163.jpeg" ContentType="image/jpeg"/>
  <Override PartName="/xl/media/image164.jpeg" ContentType="image/jpeg"/>
  <Override PartName="/xl/media/image165.jpeg" ContentType="image/jpeg"/>
  <Override PartName="/xl/media/image166.jpeg" ContentType="image/jpeg"/>
  <Override PartName="/xl/media/image167.jpeg" ContentType="image/jpeg"/>
  <Override PartName="/xl/media/image168.jpeg" ContentType="image/jpeg"/>
  <Override PartName="/xl/media/image169.jpeg" ContentType="image/jpeg"/>
  <Override PartName="/xl/media/image170.jpeg" ContentType="image/jpeg"/>
  <Override PartName="/xl/media/image171.jpeg" ContentType="image/jpeg"/>
  <Override PartName="/xl/media/image172.jpeg" ContentType="image/jpeg"/>
  <Override PartName="/xl/media/image173.jpeg" ContentType="image/jpeg"/>
  <Override PartName="/xl/media/image174.jpeg" ContentType="image/jpeg"/>
  <Override PartName="/xl/media/image175.jpeg" ContentType="image/jpeg"/>
  <Override PartName="/xl/media/image176.jpeg" ContentType="image/jpeg"/>
  <Override PartName="/xl/media/image180.jpeg" ContentType="image/jpeg"/>
  <Override PartName="/xl/media/image181.jpeg" ContentType="image/jpeg"/>
  <Override PartName="/xl/media/image182.jpeg" ContentType="image/jpeg"/>
  <Override PartName="/xl/media/image183.jpeg" ContentType="image/jpeg"/>
  <Override PartName="/xl/media/image184.jpeg" ContentType="image/jpeg"/>
  <Override PartName="/xl/media/image185.jpeg" ContentType="image/jpeg"/>
  <Override PartName="/xl/media/image186.jpeg" ContentType="image/jpeg"/>
  <Override PartName="/xl/media/image187.jpeg" ContentType="image/jpeg"/>
  <Override PartName="/xl/media/image188.jpeg" ContentType="image/jpeg"/>
  <Override PartName="/xl/media/image189.jpeg" ContentType="image/jpeg"/>
  <Override PartName="/xl/media/image190.jpeg" ContentType="image/jpeg"/>
  <Override PartName="/xl/media/image191.jpeg" ContentType="image/jpeg"/>
  <Override PartName="/xl/media/image192.jpeg" ContentType="image/jpeg"/>
  <Override PartName="/xl/media/image193.jpeg" ContentType="image/jpeg"/>
  <Override PartName="/xl/media/image194.jpeg" ContentType="image/jpeg"/>
  <Override PartName="/xl/media/image195.jpeg" ContentType="image/jpeg"/>
  <Override PartName="/xl/media/image196.jpeg" ContentType="image/jpeg"/>
  <Override PartName="/xl/media/image197.jpeg" ContentType="image/jpeg"/>
  <Override PartName="/xl/media/image198.jpeg" ContentType="image/jpeg"/>
  <Override PartName="/xl/media/image199.jpeg" ContentType="image/jpeg"/>
  <Override PartName="/xl/media/image200.jpeg" ContentType="image/jpeg"/>
  <Override PartName="/xl/media/image201.jpeg" ContentType="image/jpeg"/>
  <Override PartName="/xl/media/image202.jpeg" ContentType="image/jpeg"/>
  <Override PartName="/xl/media/image203.jpeg" ContentType="image/jpeg"/>
  <Override PartName="/xl/media/image204.jpeg" ContentType="image/jpeg"/>
  <Override PartName="/xl/media/image205.jpeg" ContentType="image/jpeg"/>
  <Override PartName="/xl/media/image206.jpeg" ContentType="image/jpeg"/>
  <Override PartName="/xl/media/image207.jpeg" ContentType="image/jpeg"/>
  <Override PartName="/xl/media/image208.jpeg" ContentType="image/jpeg"/>
  <Override PartName="/xl/media/image209.jpeg" ContentType="image/jpeg"/>
  <Override PartName="/xl/media/image210.jpeg" ContentType="image/jpeg"/>
  <Override PartName="/xl/media/image211.jpeg" ContentType="image/jpeg"/>
  <Override PartName="/xl/media/image212.jpeg" ContentType="image/jpeg"/>
  <Override PartName="/xl/media/image213.jpeg" ContentType="image/jpeg"/>
  <Override PartName="/xl/media/image214.jpeg" ContentType="image/jpeg"/>
  <Override PartName="/xl/media/image215.jpeg" ContentType="image/jpeg"/>
  <Override PartName="/xl/media/image216.jpeg" ContentType="image/jpeg"/>
  <Override PartName="/xl/media/image217.jpeg" ContentType="image/jpeg"/>
  <Override PartName="/xl/media/image218.jpeg" ContentType="image/jpeg"/>
  <Override PartName="/xl/media/image219.jpeg" ContentType="image/jpeg"/>
  <Override PartName="/xl/media/image220.jpeg" ContentType="image/jpeg"/>
  <Override PartName="/xl/media/image221.jpeg" ContentType="image/jpeg"/>
  <Override PartName="/xl/media/image222.jpeg" ContentType="image/jpeg"/>
  <Override PartName="/xl/media/image223.jpeg" ContentType="image/jpeg"/>
  <Override PartName="/xl/media/image224.jpeg" ContentType="image/jpeg"/>
  <Override PartName="/xl/media/image225.jpeg" ContentType="image/jpeg"/>
  <Override PartName="/xl/media/image226.jpeg" ContentType="image/jpeg"/>
  <Override PartName="/xl/media/image227.jpeg" ContentType="image/jpeg"/>
  <Override PartName="/xl/media/image228.jpeg" ContentType="image/jpeg"/>
  <Override PartName="/xl/media/image229.jpeg" ContentType="image/jpeg"/>
  <Override PartName="/xl/media/image230.jpeg" ContentType="image/jpeg"/>
  <Override PartName="/xl/media/image231.jpeg" ContentType="image/jpeg"/>
  <Override PartName="/xl/media/image232.jpeg" ContentType="image/jpeg"/>
  <Override PartName="/xl/media/image233.jpeg" ContentType="image/jpeg"/>
  <Override PartName="/xl/media/image234.jpeg" ContentType="image/jpeg"/>
  <Override PartName="/xl/media/image235.jpeg" ContentType="image/jpeg"/>
  <Override PartName="/xl/media/image236.jpeg" ContentType="image/jpeg"/>
  <Override PartName="/xl/media/image237.jpeg" ContentType="image/jpeg"/>
  <Override PartName="/xl/media/image238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ilnehmer" sheetId="1" state="visible" r:id="rId2"/>
    <sheet name="Gruppenspiele" sheetId="2" state="visible" r:id="rId3"/>
    <sheet name="Schiri Gruppe" sheetId="3" state="visible" r:id="rId4"/>
    <sheet name="TeilnehmerKO" sheetId="4" state="visible" r:id="rId5"/>
    <sheet name="KO-System" sheetId="5" state="visible" r:id="rId6"/>
    <sheet name="Schiri KO" sheetId="6" state="visible" r:id="rId7"/>
  </sheets>
  <definedNames>
    <definedName function="false" hidden="false" localSheetId="1" name="_xlnm.Print_Area" vbProcedure="false">Gruppenspiele!$A$1:$T$137</definedName>
    <definedName function="false" hidden="false" localSheetId="4" name="_xlnm.Print_Area" vbProcedure="false">'KO-System'!$A$3:$AC$52</definedName>
    <definedName function="false" hidden="false" localSheetId="0" name="_xlnm.Print_Area" vbProcedure="false">Teilnehmer!$A$2:$F$21</definedName>
    <definedName function="false" hidden="false" localSheetId="3" name="_xlnm.Print_Area" vbProcedure="false">TeilnehmerKO!$A$1:$F$22</definedName>
    <definedName function="false" hidden="false" name="Jungen" vbProcedure="false">teilnehmerko!#ref!</definedName>
    <definedName function="false" hidden="false" name="Mädchen" vbProcedure="false">TeilnehmerKO!$A$4:$E$4</definedName>
    <definedName function="false" hidden="false" name="Schüler" vbProcedure="false">#REF!</definedName>
    <definedName function="false" hidden="false" name="Schülerinnen" vbProcedure="false">#REF!</definedName>
    <definedName function="false" hidden="false" name="Spieler" vbProcedure="false">TeilnehmerKO!$A$4:$E$37</definedName>
    <definedName function="false" hidden="false" name="Teilnehmer" vbProcedure="false">TeilnehmerKO!$A$4:$E$53</definedName>
    <definedName function="false" hidden="false" name="Verbände" vbProcedure="false">teilnehmerko!#ref!</definedName>
    <definedName function="false" hidden="false" localSheetId="4" name="Jungen" vbProcedure="false">[1]teilnehmer!#ref!</definedName>
    <definedName function="false" hidden="false" localSheetId="4" name="Teilnehmer" vbProcedure="false">[2]teilnehmer!$a$4:$F$52</definedName>
    <definedName function="false" hidden="false" localSheetId="4" name="Verbände" vbProcedure="false">[1]teilnehmer!#ref!</definedName>
    <definedName function="false" hidden="false" localSheetId="5" name="Jungen" vbProcedure="false">teilnehmerko!#ref!</definedName>
    <definedName function="false" hidden="false" localSheetId="5" name="Schüler" vbProcedure="false">#REF!</definedName>
    <definedName function="false" hidden="false" localSheetId="5" name="Schülerinnen" vbProcedure="false">#REF!</definedName>
    <definedName function="false" hidden="false" localSheetId="5" name="Verbände" vbProcedure="false">teilnehmerko!#ref!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<sst xmlns="http://schemas.openxmlformats.org/spreadsheetml/2006/main" count="1229" uniqueCount="196">
  <si>
    <t xml:space="preserve">Name, Vorname, Verein, QTTR hier unsortiert oder nach QTTR einfügen</t>
  </si>
  <si>
    <t xml:space="preserve">Veranstaltung</t>
  </si>
  <si>
    <t xml:space="preserve">Datum</t>
  </si>
  <si>
    <t xml:space="preserve">Ausrichter</t>
  </si>
  <si>
    <t xml:space="preserve">Dann die Gruppen A1-D4 einfügen (nach Schlangensystem bezogen auf QTTR); bei doppelten Gruppen wird das Feld rot markiert</t>
  </si>
  <si>
    <t xml:space="preserve">WRW-Rangliste</t>
  </si>
  <si>
    <t xml:space="preserve">WRW Kleve</t>
  </si>
  <si>
    <t xml:space="preserve">Die Spieler werden dann automatisch in die Gruppen links geschrieben; beim Drucken wird nur die Gruppeneinteilung gedruckt</t>
  </si>
  <si>
    <t xml:space="preserve">Teilnehmer unsortiert</t>
  </si>
  <si>
    <t xml:space="preserve">Nr.</t>
  </si>
  <si>
    <t xml:space="preserve">Name</t>
  </si>
  <si>
    <t xml:space="preserve">Vorname</t>
  </si>
  <si>
    <t xml:space="preserve">Verein</t>
  </si>
  <si>
    <t xml:space="preserve">QTTR</t>
  </si>
  <si>
    <t xml:space="preserve">Gruppe</t>
  </si>
  <si>
    <t xml:space="preserve">D QTTR</t>
  </si>
  <si>
    <t xml:space="preserve">Auswahlliste Gruppen</t>
  </si>
  <si>
    <t xml:space="preserve">A1</t>
  </si>
  <si>
    <t xml:space="preserve">Richter</t>
  </si>
  <si>
    <t xml:space="preserve">Laurenz</t>
  </si>
  <si>
    <t xml:space="preserve">A2</t>
  </si>
  <si>
    <t xml:space="preserve">B1</t>
  </si>
  <si>
    <t xml:space="preserve">Bednarz, Jannis</t>
  </si>
  <si>
    <t xml:space="preserve">Jannis</t>
  </si>
  <si>
    <t xml:space="preserve">A3</t>
  </si>
  <si>
    <t xml:space="preserve">C1</t>
  </si>
  <si>
    <t xml:space="preserve">Mattheuer</t>
  </si>
  <si>
    <t xml:space="preserve">Kai-Luca</t>
  </si>
  <si>
    <t xml:space="preserve">A4</t>
  </si>
  <si>
    <t xml:space="preserve">D1</t>
  </si>
  <si>
    <t xml:space="preserve">Bednarz, Luis</t>
  </si>
  <si>
    <t xml:space="preserve">Luis</t>
  </si>
  <si>
    <t xml:space="preserve">C2</t>
  </si>
  <si>
    <t xml:space="preserve">Winkels</t>
  </si>
  <si>
    <t xml:space="preserve">Joel</t>
  </si>
  <si>
    <t xml:space="preserve">B2</t>
  </si>
  <si>
    <t xml:space="preserve">D2</t>
  </si>
  <si>
    <t xml:space="preserve">Settnik</t>
  </si>
  <si>
    <t xml:space="preserve">Johannes</t>
  </si>
  <si>
    <t xml:space="preserve">B3</t>
  </si>
  <si>
    <t xml:space="preserve">Haveneth</t>
  </si>
  <si>
    <t xml:space="preserve">Finn</t>
  </si>
  <si>
    <t xml:space="preserve">B4</t>
  </si>
  <si>
    <t xml:space="preserve">Romanovic</t>
  </si>
  <si>
    <t xml:space="preserve">Miloje</t>
  </si>
  <si>
    <t xml:space="preserve">Farooq</t>
  </si>
  <si>
    <t xml:space="preserve">Badar</t>
  </si>
  <si>
    <t xml:space="preserve">Spanjaard</t>
  </si>
  <si>
    <t xml:space="preserve">Fiete</t>
  </si>
  <si>
    <t xml:space="preserve">C3</t>
  </si>
  <si>
    <t xml:space="preserve">D3</t>
  </si>
  <si>
    <t xml:space="preserve">Alabed</t>
  </si>
  <si>
    <t xml:space="preserve">Khaled</t>
  </si>
  <si>
    <t xml:space="preserve">C4</t>
  </si>
  <si>
    <t xml:space="preserve">Abdalah</t>
  </si>
  <si>
    <t xml:space="preserve">Lawand</t>
  </si>
  <si>
    <t xml:space="preserve">Spanjaard, Andreas</t>
  </si>
  <si>
    <t xml:space="preserve">Andreas</t>
  </si>
  <si>
    <t xml:space="preserve">Freilos</t>
  </si>
  <si>
    <t xml:space="preserve">D4</t>
  </si>
  <si>
    <t xml:space="preserve">Gruppenköpfe nach TTR in folgender Reihenfolge: Gruppe A; Gruppe B; Gruppe C, Gruppe D</t>
  </si>
  <si>
    <t xml:space="preserve">Gruppe A</t>
  </si>
  <si>
    <t xml:space="preserve">Ergebnisse</t>
  </si>
  <si>
    <t xml:space="preserve">Runde 1</t>
  </si>
  <si>
    <t xml:space="preserve">Runde 2</t>
  </si>
  <si>
    <t xml:space="preserve">Runde 3</t>
  </si>
  <si>
    <t xml:space="preserve">Summe</t>
  </si>
  <si>
    <t xml:space="preserve">Gewichtung</t>
  </si>
  <si>
    <t xml:space="preserve">Satz 1</t>
  </si>
  <si>
    <t xml:space="preserve">Satz 2</t>
  </si>
  <si>
    <t xml:space="preserve">Satz 3</t>
  </si>
  <si>
    <t xml:space="preserve">Satz 4</t>
  </si>
  <si>
    <t xml:space="preserve">Satz 5</t>
  </si>
  <si>
    <t xml:space="preserve">Gesamt</t>
  </si>
  <si>
    <t xml:space="preserve">Bälle</t>
  </si>
  <si>
    <t xml:space="preserve">Spieler</t>
  </si>
  <si>
    <t xml:space="preserve">Sätze gewonnen</t>
  </si>
  <si>
    <t xml:space="preserve">Sätze verloren</t>
  </si>
  <si>
    <t xml:space="preserve">Spiele gew.</t>
  </si>
  <si>
    <t xml:space="preserve">Spiele verl.</t>
  </si>
  <si>
    <t xml:space="preserve">Bälle gew.</t>
  </si>
  <si>
    <t xml:space="preserve">Bälle verl</t>
  </si>
  <si>
    <t xml:space="preserve">Sätze ge.</t>
  </si>
  <si>
    <t xml:space="preserve">Sätze ver.</t>
  </si>
  <si>
    <t xml:space="preserve">Sätze gew.</t>
  </si>
  <si>
    <t xml:space="preserve">Sätze verl.</t>
  </si>
  <si>
    <t xml:space="preserve">Bälle verl.</t>
  </si>
  <si>
    <t xml:space="preserve">Sätze gew. </t>
  </si>
  <si>
    <t xml:space="preserve">Spiele gew. </t>
  </si>
  <si>
    <t xml:space="preserve">Spiel 1</t>
  </si>
  <si>
    <t xml:space="preserve">gegen</t>
  </si>
  <si>
    <t xml:space="preserve">Platz</t>
  </si>
  <si>
    <t xml:space="preserve">Spiele</t>
  </si>
  <si>
    <t xml:space="preserve">Sätze</t>
  </si>
  <si>
    <t xml:space="preserve">+</t>
  </si>
  <si>
    <t xml:space="preserve">-</t>
  </si>
  <si>
    <t xml:space="preserve">Für Platzierung entscheidet</t>
  </si>
  <si>
    <t xml:space="preserve">Spiel 2</t>
  </si>
  <si>
    <t xml:space="preserve">größere Anzahl Pluspunkte (Spiele gewonnen)</t>
  </si>
  <si>
    <t xml:space="preserve">kleinere Anzahl Minuspunkte (Spiele verloren)</t>
  </si>
  <si>
    <t xml:space="preserve">größere Differenz zwischen Sätze gewonnen und Sätze verloren</t>
  </si>
  <si>
    <t xml:space="preserve">größere Differenz zwischen Bällen</t>
  </si>
  <si>
    <t xml:space="preserve">direkter Vergleich</t>
  </si>
  <si>
    <t xml:space="preserve">Spiel 3</t>
  </si>
  <si>
    <t xml:space="preserve">Spiel 4</t>
  </si>
  <si>
    <t xml:space="preserve">Spiel 5</t>
  </si>
  <si>
    <t xml:space="preserve">Spiel 6</t>
  </si>
  <si>
    <t xml:space="preserve">Gruppe B</t>
  </si>
  <si>
    <t xml:space="preserve">Gruppe C</t>
  </si>
  <si>
    <t xml:space="preserve">Gruppe D</t>
  </si>
  <si>
    <t xml:space="preserve">Sieger</t>
  </si>
  <si>
    <t xml:space="preserve">Punkte</t>
  </si>
  <si>
    <t xml:space="preserve">1.Satz</t>
  </si>
  <si>
    <t xml:space="preserve">2.Satz</t>
  </si>
  <si>
    <t xml:space="preserve">3.Satz</t>
  </si>
  <si>
    <t xml:space="preserve">4.Satz</t>
  </si>
  <si>
    <t xml:space="preserve">5.Satz</t>
  </si>
  <si>
    <t xml:space="preserve">Teilnehmerliste </t>
  </si>
  <si>
    <t xml:space="preserve">Die Nummerierung ist notwendig, um das KO-System entsprechend auszufüllen.</t>
  </si>
  <si>
    <t xml:space="preserve">Es spielen in Runde 1:</t>
  </si>
  <si>
    <t xml:space="preserve">Gruppenplatzierung</t>
  </si>
  <si>
    <t xml:space="preserve">A1-D2</t>
  </si>
  <si>
    <t xml:space="preserve">B2-C1</t>
  </si>
  <si>
    <t xml:space="preserve">A2-D1</t>
  </si>
  <si>
    <t xml:space="preserve">B1-C2</t>
  </si>
  <si>
    <t xml:space="preserve">A3-D4</t>
  </si>
  <si>
    <t xml:space="preserve">B4-C3</t>
  </si>
  <si>
    <t xml:space="preserve">A4-D3</t>
  </si>
  <si>
    <t xml:space="preserve">B3-C4</t>
  </si>
  <si>
    <t xml:space="preserve">In das graue Feld das Endergebnis eintragen, die Sätze können in das grüne Feld mit 7, -7,… eingetragen werden</t>
  </si>
  <si>
    <t xml:space="preserve">1. Runde</t>
  </si>
  <si>
    <t xml:space="preserve">2. Runde</t>
  </si>
  <si>
    <t xml:space="preserve">3. Runde</t>
  </si>
  <si>
    <t xml:space="preserve">Spiel um Platz 1</t>
  </si>
  <si>
    <t xml:space="preserve">S1</t>
  </si>
  <si>
    <t xml:space="preserve">S9</t>
  </si>
  <si>
    <t xml:space="preserve">S2</t>
  </si>
  <si>
    <t xml:space="preserve">S10</t>
  </si>
  <si>
    <t xml:space="preserve">Spiel um Platz 3</t>
  </si>
  <si>
    <t xml:space="preserve">S3</t>
  </si>
  <si>
    <t xml:space="preserve">V9</t>
  </si>
  <si>
    <t xml:space="preserve"> </t>
  </si>
  <si>
    <t xml:space="preserve">S4</t>
  </si>
  <si>
    <t xml:space="preserve">V10</t>
  </si>
  <si>
    <t xml:space="preserve">Platzierungen</t>
  </si>
  <si>
    <t xml:space="preserve">Spiel um Platz 5</t>
  </si>
  <si>
    <t xml:space="preserve">V1</t>
  </si>
  <si>
    <t xml:space="preserve">S11</t>
  </si>
  <si>
    <t xml:space="preserve">V2</t>
  </si>
  <si>
    <t xml:space="preserve">S12</t>
  </si>
  <si>
    <t xml:space="preserve">Spiel um Platz 7</t>
  </si>
  <si>
    <t xml:space="preserve">V3</t>
  </si>
  <si>
    <t xml:space="preserve">V11</t>
  </si>
  <si>
    <t xml:space="preserve">V4</t>
  </si>
  <si>
    <t xml:space="preserve">V12</t>
  </si>
  <si>
    <t xml:space="preserve">Spiel um Platz 9</t>
  </si>
  <si>
    <t xml:space="preserve">S5</t>
  </si>
  <si>
    <t xml:space="preserve">S13</t>
  </si>
  <si>
    <t xml:space="preserve">S6</t>
  </si>
  <si>
    <t xml:space="preserve">S14</t>
  </si>
  <si>
    <t xml:space="preserve">Spiel um Platz 11</t>
  </si>
  <si>
    <t xml:space="preserve">S7</t>
  </si>
  <si>
    <t xml:space="preserve">V13</t>
  </si>
  <si>
    <t xml:space="preserve">S8</t>
  </si>
  <si>
    <t xml:space="preserve">V14</t>
  </si>
  <si>
    <t xml:space="preserve">Spiel um Platz 13</t>
  </si>
  <si>
    <t xml:space="preserve">V5</t>
  </si>
  <si>
    <t xml:space="preserve">S15</t>
  </si>
  <si>
    <t xml:space="preserve">V6</t>
  </si>
  <si>
    <t xml:space="preserve">S16</t>
  </si>
  <si>
    <t xml:space="preserve">Spiel um Platz 15</t>
  </si>
  <si>
    <t xml:space="preserve">V7</t>
  </si>
  <si>
    <t xml:space="preserve">V15</t>
  </si>
  <si>
    <t xml:space="preserve">V8</t>
  </si>
  <si>
    <t xml:space="preserve">V16</t>
  </si>
  <si>
    <t xml:space="preserve">KO-System</t>
  </si>
  <si>
    <t xml:space="preserve">Plätze 1-8</t>
  </si>
  <si>
    <t xml:space="preserve">Plätze 9-16</t>
  </si>
  <si>
    <t xml:space="preserve">Spiel 7</t>
  </si>
  <si>
    <t xml:space="preserve">Spiel 8</t>
  </si>
  <si>
    <t xml:space="preserve">Spiel 9</t>
  </si>
  <si>
    <t xml:space="preserve">Spiel 10</t>
  </si>
  <si>
    <t xml:space="preserve">Spiel 11</t>
  </si>
  <si>
    <t xml:space="preserve">Spiel 12</t>
  </si>
  <si>
    <t xml:space="preserve">Spiel 13</t>
  </si>
  <si>
    <t xml:space="preserve">Spiel 14</t>
  </si>
  <si>
    <t xml:space="preserve">Spiel 15</t>
  </si>
  <si>
    <t xml:space="preserve">Spiel 16</t>
  </si>
  <si>
    <t xml:space="preserve">Spiel 17</t>
  </si>
  <si>
    <t xml:space="preserve">Spiel 18</t>
  </si>
  <si>
    <t xml:space="preserve">Spiel 19</t>
  </si>
  <si>
    <t xml:space="preserve">Spiel 20</t>
  </si>
  <si>
    <t xml:space="preserve">Spiel 21</t>
  </si>
  <si>
    <t xml:space="preserve">Spiel 22</t>
  </si>
  <si>
    <t xml:space="preserve">Spiel 23</t>
  </si>
  <si>
    <t xml:space="preserve">Spiel 24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</si>
</sst>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General"/>
    <numFmt numFmtId="167" formatCode="dd/mm/yy"/>
    <numFmt numFmtId="168" formatCode="@"/>
    <numFmt numFmtId="169" formatCode="0;0;&quot;&quot;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1F497D"/>
      <name val="Arial"/>
      <family val="2"/>
      <charset val="1"/>
    </font>
    <font>
      <sz val="16"/>
      <name val="Arial"/>
      <family val="2"/>
      <charset val="1"/>
    </font>
    <font>
      <b val="true"/>
      <sz val="14"/>
      <color rgb="FFC0504D"/>
      <name val="Arial"/>
      <family val="2"/>
      <charset val="1"/>
    </font>
    <font>
      <sz val="12"/>
      <color rgb="FFFFFFFF"/>
      <name val="Arial"/>
      <family val="2"/>
      <charset val="1"/>
    </font>
    <font>
      <b val="true"/>
      <sz val="10"/>
      <color rgb="FFC0504D"/>
      <name val="Arial"/>
      <family val="2"/>
      <charset val="1"/>
    </font>
    <font>
      <sz val="14"/>
      <name val="Arial"/>
      <family val="2"/>
      <charset val="1"/>
    </font>
    <font>
      <sz val="8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FFFFFF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B9CDE5"/>
        <bgColor rgb="FF99CCFF"/>
      </patternFill>
    </fill>
    <fill>
      <patternFill patternType="solid">
        <fgColor rgb="FFD9D9D9"/>
        <bgColor rgb="FFD7E4BD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FDEADA"/>
        <bgColor rgb="FFF2F2F2"/>
      </patternFill>
    </fill>
    <fill>
      <patternFill patternType="solid">
        <fgColor rgb="FFD7E4BD"/>
        <bgColor rgb="FFD9D9D9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>
        <color rgb="FF505050"/>
      </bottom>
      <diagonal/>
    </border>
    <border diagonalUp="false" diagonalDown="false">
      <left/>
      <right/>
      <top style="thin">
        <color rgb="FF505050"/>
      </top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>
        <color rgb="FF003300"/>
      </left>
      <right/>
      <top style="thin"/>
      <bottom/>
      <diagonal/>
    </border>
    <border diagonalUp="false" diagonalDown="false">
      <left/>
      <right style="thin">
        <color rgb="FF003300"/>
      </right>
      <top style="thin"/>
      <bottom/>
      <diagonal/>
    </border>
    <border diagonalUp="false" diagonalDown="false">
      <left style="thin">
        <color rgb="FF003300"/>
      </left>
      <right/>
      <top/>
      <bottom/>
      <diagonal/>
    </border>
    <border diagonalUp="false" diagonalDown="false">
      <left/>
      <right style="thin">
        <color rgb="FF003300"/>
      </right>
      <top/>
      <bottom/>
      <diagonal/>
    </border>
    <border diagonalUp="false" diagonalDown="false">
      <left style="thin">
        <color rgb="FF003300"/>
      </left>
      <right style="thin">
        <color rgb="FF003300"/>
      </right>
      <top style="medium">
        <color rgb="FF003300"/>
      </top>
      <bottom style="medium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 diagonalUp="false" diagonalDown="false">
      <left style="medium">
        <color rgb="FF003300"/>
      </left>
      <right style="medium">
        <color rgb="FF003300"/>
      </right>
      <top style="medium">
        <color rgb="FF003300"/>
      </top>
      <bottom style="medium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medium">
        <color rgb="FF003300"/>
      </top>
      <bottom style="medium">
        <color rgb="FF003300"/>
      </bottom>
      <diagonal/>
    </border>
    <border diagonalUp="false" diagonalDown="false">
      <left style="thin">
        <color rgb="FF003300"/>
      </left>
      <right/>
      <top/>
      <bottom style="thin">
        <color rgb="FF003300"/>
      </bottom>
      <diagonal/>
    </border>
    <border diagonalUp="false" diagonalDown="false">
      <left/>
      <right/>
      <top/>
      <bottom style="thin">
        <color rgb="FF003300"/>
      </bottom>
      <diagonal/>
    </border>
    <border diagonalUp="false" diagonalDown="false">
      <left/>
      <right style="thin">
        <color rgb="FF003300"/>
      </right>
      <top/>
      <bottom style="thin">
        <color rgb="FF00330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6" fillId="4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6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6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6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8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4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4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9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8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1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8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9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3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3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C0504D"/>
      <rgbColor rgb="FFFDEADA"/>
      <rgbColor rgb="FFF2F2F2"/>
      <rgbColor rgb="FF660066"/>
      <rgbColor rgb="FFD99694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0.jpeg"/><Relationship Id="rId2" Type="http://schemas.openxmlformats.org/officeDocument/2006/relationships/image" Target="../media/image121.jpeg"/><Relationship Id="rId3" Type="http://schemas.openxmlformats.org/officeDocument/2006/relationships/image" Target="../media/image122.jpeg"/><Relationship Id="rId4" Type="http://schemas.openxmlformats.org/officeDocument/2006/relationships/image" Target="../media/image123.jpeg"/><Relationship Id="rId5" Type="http://schemas.openxmlformats.org/officeDocument/2006/relationships/image" Target="../media/image124.jpeg"/><Relationship Id="rId6" Type="http://schemas.openxmlformats.org/officeDocument/2006/relationships/image" Target="../media/image125.jpeg"/><Relationship Id="rId7" Type="http://schemas.openxmlformats.org/officeDocument/2006/relationships/image" Target="../media/image126.jpeg"/><Relationship Id="rId8" Type="http://schemas.openxmlformats.org/officeDocument/2006/relationships/image" Target="../media/image127.jpeg"/><Relationship Id="rId9" Type="http://schemas.openxmlformats.org/officeDocument/2006/relationships/image" Target="../media/image128.jpeg"/><Relationship Id="rId10" Type="http://schemas.openxmlformats.org/officeDocument/2006/relationships/image" Target="../media/image129.jpeg"/><Relationship Id="rId11" Type="http://schemas.openxmlformats.org/officeDocument/2006/relationships/image" Target="../media/image130.jpeg"/><Relationship Id="rId12" Type="http://schemas.openxmlformats.org/officeDocument/2006/relationships/image" Target="../media/image131.jpeg"/><Relationship Id="rId13" Type="http://schemas.openxmlformats.org/officeDocument/2006/relationships/image" Target="../media/image132.jpeg"/><Relationship Id="rId14" Type="http://schemas.openxmlformats.org/officeDocument/2006/relationships/image" Target="../media/image133.jpeg"/><Relationship Id="rId15" Type="http://schemas.openxmlformats.org/officeDocument/2006/relationships/image" Target="../media/image134.jpeg"/><Relationship Id="rId16" Type="http://schemas.openxmlformats.org/officeDocument/2006/relationships/image" Target="../media/image135.jpeg"/><Relationship Id="rId17" Type="http://schemas.openxmlformats.org/officeDocument/2006/relationships/image" Target="../media/image136.jpeg"/><Relationship Id="rId18" Type="http://schemas.openxmlformats.org/officeDocument/2006/relationships/image" Target="../media/image137.jpeg"/><Relationship Id="rId19" Type="http://schemas.openxmlformats.org/officeDocument/2006/relationships/image" Target="../media/image138.jpeg"/><Relationship Id="rId20" Type="http://schemas.openxmlformats.org/officeDocument/2006/relationships/image" Target="../media/image139.jpeg"/><Relationship Id="rId21" Type="http://schemas.openxmlformats.org/officeDocument/2006/relationships/image" Target="../media/image140.jpeg"/><Relationship Id="rId22" Type="http://schemas.openxmlformats.org/officeDocument/2006/relationships/image" Target="../media/image141.jpeg"/><Relationship Id="rId23" Type="http://schemas.openxmlformats.org/officeDocument/2006/relationships/image" Target="../media/image142.jpeg"/><Relationship Id="rId24" Type="http://schemas.openxmlformats.org/officeDocument/2006/relationships/image" Target="../media/image143.jpeg"/><Relationship Id="rId25" Type="http://schemas.openxmlformats.org/officeDocument/2006/relationships/image" Target="../media/image144.jpeg"/><Relationship Id="rId26" Type="http://schemas.openxmlformats.org/officeDocument/2006/relationships/image" Target="../media/image145.jpeg"/><Relationship Id="rId27" Type="http://schemas.openxmlformats.org/officeDocument/2006/relationships/image" Target="../media/image146.jpeg"/><Relationship Id="rId28" Type="http://schemas.openxmlformats.org/officeDocument/2006/relationships/image" Target="../media/image147.jpeg"/><Relationship Id="rId29" Type="http://schemas.openxmlformats.org/officeDocument/2006/relationships/image" Target="../media/image148.jpeg"/><Relationship Id="rId30" Type="http://schemas.openxmlformats.org/officeDocument/2006/relationships/image" Target="../media/image149.jpeg"/><Relationship Id="rId31" Type="http://schemas.openxmlformats.org/officeDocument/2006/relationships/image" Target="../media/image150.jpeg"/><Relationship Id="rId32" Type="http://schemas.openxmlformats.org/officeDocument/2006/relationships/image" Target="../media/image151.jpeg"/><Relationship Id="rId33" Type="http://schemas.openxmlformats.org/officeDocument/2006/relationships/image" Target="../media/image152.jpeg"/><Relationship Id="rId34" Type="http://schemas.openxmlformats.org/officeDocument/2006/relationships/image" Target="../media/image153.jpeg"/><Relationship Id="rId35" Type="http://schemas.openxmlformats.org/officeDocument/2006/relationships/image" Target="../media/image154.jpeg"/><Relationship Id="rId36" Type="http://schemas.openxmlformats.org/officeDocument/2006/relationships/image" Target="../media/image155.jpeg"/><Relationship Id="rId37" Type="http://schemas.openxmlformats.org/officeDocument/2006/relationships/image" Target="../media/image156.jpeg"/><Relationship Id="rId38" Type="http://schemas.openxmlformats.org/officeDocument/2006/relationships/image" Target="../media/image157.jpeg"/><Relationship Id="rId39" Type="http://schemas.openxmlformats.org/officeDocument/2006/relationships/image" Target="../media/image158.jpeg"/><Relationship Id="rId40" Type="http://schemas.openxmlformats.org/officeDocument/2006/relationships/image" Target="../media/image159.jpeg"/><Relationship Id="rId41" Type="http://schemas.openxmlformats.org/officeDocument/2006/relationships/image" Target="../media/image160.jpeg"/><Relationship Id="rId42" Type="http://schemas.openxmlformats.org/officeDocument/2006/relationships/image" Target="../media/image161.jpeg"/><Relationship Id="rId43" Type="http://schemas.openxmlformats.org/officeDocument/2006/relationships/image" Target="../media/image162.jpeg"/><Relationship Id="rId44" Type="http://schemas.openxmlformats.org/officeDocument/2006/relationships/image" Target="../media/image163.jpeg"/><Relationship Id="rId45" Type="http://schemas.openxmlformats.org/officeDocument/2006/relationships/image" Target="../media/image164.jpeg"/><Relationship Id="rId46" Type="http://schemas.openxmlformats.org/officeDocument/2006/relationships/image" Target="../media/image165.jpeg"/><Relationship Id="rId47" Type="http://schemas.openxmlformats.org/officeDocument/2006/relationships/image" Target="../media/image166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67.jpeg"/><Relationship Id="rId2" Type="http://schemas.openxmlformats.org/officeDocument/2006/relationships/image" Target="../media/image168.jpeg"/><Relationship Id="rId3" Type="http://schemas.openxmlformats.org/officeDocument/2006/relationships/image" Target="../media/image169.jpeg"/><Relationship Id="rId4" Type="http://schemas.openxmlformats.org/officeDocument/2006/relationships/image" Target="../media/image170.jpeg"/><Relationship Id="rId5" Type="http://schemas.openxmlformats.org/officeDocument/2006/relationships/image" Target="../media/image171.jpeg"/><Relationship Id="rId6" Type="http://schemas.openxmlformats.org/officeDocument/2006/relationships/image" Target="../media/image172.jpeg"/><Relationship Id="rId7" Type="http://schemas.openxmlformats.org/officeDocument/2006/relationships/image" Target="../media/image173.jpeg"/><Relationship Id="rId8" Type="http://schemas.openxmlformats.org/officeDocument/2006/relationships/image" Target="../media/image174.jpeg"/><Relationship Id="rId9" Type="http://schemas.openxmlformats.org/officeDocument/2006/relationships/image" Target="../media/image175.jpeg"/><Relationship Id="rId10" Type="http://schemas.openxmlformats.org/officeDocument/2006/relationships/image" Target="../media/image176.jpeg"/><Relationship Id="rId11" Type="http://schemas.openxmlformats.org/officeDocument/2006/relationships/image" Target="../media/image177.jpeg"/><Relationship Id="rId12" Type="http://schemas.openxmlformats.org/officeDocument/2006/relationships/image" Target="../media/image178.jpeg"/><Relationship Id="rId13" Type="http://schemas.openxmlformats.org/officeDocument/2006/relationships/image" Target="../media/image179.jpeg"/><Relationship Id="rId14" Type="http://schemas.openxmlformats.org/officeDocument/2006/relationships/image" Target="../media/image180.jpeg"/><Relationship Id="rId15" Type="http://schemas.openxmlformats.org/officeDocument/2006/relationships/image" Target="../media/image181.jpeg"/><Relationship Id="rId16" Type="http://schemas.openxmlformats.org/officeDocument/2006/relationships/image" Target="../media/image182.jpeg"/><Relationship Id="rId17" Type="http://schemas.openxmlformats.org/officeDocument/2006/relationships/image" Target="../media/image183.jpeg"/><Relationship Id="rId18" Type="http://schemas.openxmlformats.org/officeDocument/2006/relationships/image" Target="../media/image184.jpeg"/><Relationship Id="rId19" Type="http://schemas.openxmlformats.org/officeDocument/2006/relationships/image" Target="../media/image185.jpeg"/><Relationship Id="rId20" Type="http://schemas.openxmlformats.org/officeDocument/2006/relationships/image" Target="../media/image186.jpeg"/><Relationship Id="rId21" Type="http://schemas.openxmlformats.org/officeDocument/2006/relationships/image" Target="../media/image187.jpeg"/><Relationship Id="rId22" Type="http://schemas.openxmlformats.org/officeDocument/2006/relationships/image" Target="../media/image188.jpeg"/><Relationship Id="rId23" Type="http://schemas.openxmlformats.org/officeDocument/2006/relationships/image" Target="../media/image189.jpeg"/><Relationship Id="rId24" Type="http://schemas.openxmlformats.org/officeDocument/2006/relationships/image" Target="../media/image190.jpeg"/><Relationship Id="rId25" Type="http://schemas.openxmlformats.org/officeDocument/2006/relationships/image" Target="../media/image191.jpeg"/><Relationship Id="rId26" Type="http://schemas.openxmlformats.org/officeDocument/2006/relationships/image" Target="../media/image192.jpeg"/><Relationship Id="rId27" Type="http://schemas.openxmlformats.org/officeDocument/2006/relationships/image" Target="../media/image193.jpeg"/><Relationship Id="rId28" Type="http://schemas.openxmlformats.org/officeDocument/2006/relationships/image" Target="../media/image194.jpeg"/><Relationship Id="rId29" Type="http://schemas.openxmlformats.org/officeDocument/2006/relationships/image" Target="../media/image195.jpeg"/><Relationship Id="rId30" Type="http://schemas.openxmlformats.org/officeDocument/2006/relationships/image" Target="../media/image196.jpeg"/><Relationship Id="rId31" Type="http://schemas.openxmlformats.org/officeDocument/2006/relationships/image" Target="../media/image197.jpeg"/><Relationship Id="rId32" Type="http://schemas.openxmlformats.org/officeDocument/2006/relationships/image" Target="../media/image198.jpeg"/><Relationship Id="rId33" Type="http://schemas.openxmlformats.org/officeDocument/2006/relationships/image" Target="../media/image199.jpeg"/><Relationship Id="rId34" Type="http://schemas.openxmlformats.org/officeDocument/2006/relationships/image" Target="../media/image200.jpeg"/><Relationship Id="rId35" Type="http://schemas.openxmlformats.org/officeDocument/2006/relationships/image" Target="../media/image201.jpeg"/><Relationship Id="rId36" Type="http://schemas.openxmlformats.org/officeDocument/2006/relationships/image" Target="../media/image202.jpeg"/><Relationship Id="rId37" Type="http://schemas.openxmlformats.org/officeDocument/2006/relationships/image" Target="../media/image203.jpeg"/><Relationship Id="rId38" Type="http://schemas.openxmlformats.org/officeDocument/2006/relationships/image" Target="../media/image204.jpeg"/><Relationship Id="rId39" Type="http://schemas.openxmlformats.org/officeDocument/2006/relationships/image" Target="../media/image205.jpeg"/><Relationship Id="rId40" Type="http://schemas.openxmlformats.org/officeDocument/2006/relationships/image" Target="../media/image206.jpeg"/><Relationship Id="rId41" Type="http://schemas.openxmlformats.org/officeDocument/2006/relationships/image" Target="../media/image207.jpeg"/><Relationship Id="rId42" Type="http://schemas.openxmlformats.org/officeDocument/2006/relationships/image" Target="../media/image208.jpeg"/><Relationship Id="rId43" Type="http://schemas.openxmlformats.org/officeDocument/2006/relationships/image" Target="../media/image209.jpeg"/><Relationship Id="rId44" Type="http://schemas.openxmlformats.org/officeDocument/2006/relationships/image" Target="../media/image210.jpeg"/><Relationship Id="rId45" Type="http://schemas.openxmlformats.org/officeDocument/2006/relationships/image" Target="../media/image211.jpeg"/><Relationship Id="rId46" Type="http://schemas.openxmlformats.org/officeDocument/2006/relationships/image" Target="../media/image212.jpeg"/><Relationship Id="rId47" Type="http://schemas.openxmlformats.org/officeDocument/2006/relationships/image" Target="../media/image213.jpeg"/><Relationship Id="rId48" Type="http://schemas.openxmlformats.org/officeDocument/2006/relationships/image" Target="../media/image214.jpeg"/><Relationship Id="rId49" Type="http://schemas.openxmlformats.org/officeDocument/2006/relationships/image" Target="../media/image215.jpeg"/><Relationship Id="rId50" Type="http://schemas.openxmlformats.org/officeDocument/2006/relationships/image" Target="../media/image216.jpeg"/><Relationship Id="rId51" Type="http://schemas.openxmlformats.org/officeDocument/2006/relationships/image" Target="../media/image217.jpeg"/><Relationship Id="rId52" Type="http://schemas.openxmlformats.org/officeDocument/2006/relationships/image" Target="../media/image218.jpeg"/><Relationship Id="rId53" Type="http://schemas.openxmlformats.org/officeDocument/2006/relationships/image" Target="../media/image219.jpeg"/><Relationship Id="rId54" Type="http://schemas.openxmlformats.org/officeDocument/2006/relationships/image" Target="../media/image220.jpeg"/><Relationship Id="rId55" Type="http://schemas.openxmlformats.org/officeDocument/2006/relationships/image" Target="../media/image221.jpeg"/><Relationship Id="rId56" Type="http://schemas.openxmlformats.org/officeDocument/2006/relationships/image" Target="../media/image222.jpeg"/><Relationship Id="rId57" Type="http://schemas.openxmlformats.org/officeDocument/2006/relationships/image" Target="../media/image223.jpeg"/><Relationship Id="rId58" Type="http://schemas.openxmlformats.org/officeDocument/2006/relationships/image" Target="../media/image224.jpeg"/><Relationship Id="rId59" Type="http://schemas.openxmlformats.org/officeDocument/2006/relationships/image" Target="../media/image225.jpeg"/><Relationship Id="rId60" Type="http://schemas.openxmlformats.org/officeDocument/2006/relationships/image" Target="../media/image226.jpeg"/><Relationship Id="rId61" Type="http://schemas.openxmlformats.org/officeDocument/2006/relationships/image" Target="../media/image227.jpeg"/><Relationship Id="rId62" Type="http://schemas.openxmlformats.org/officeDocument/2006/relationships/image" Target="../media/image228.jpeg"/><Relationship Id="rId63" Type="http://schemas.openxmlformats.org/officeDocument/2006/relationships/image" Target="../media/image229.jpeg"/><Relationship Id="rId64" Type="http://schemas.openxmlformats.org/officeDocument/2006/relationships/image" Target="../media/image230.jpeg"/><Relationship Id="rId65" Type="http://schemas.openxmlformats.org/officeDocument/2006/relationships/image" Target="../media/image231.jpeg"/><Relationship Id="rId66" Type="http://schemas.openxmlformats.org/officeDocument/2006/relationships/image" Target="../media/image232.jpeg"/><Relationship Id="rId67" Type="http://schemas.openxmlformats.org/officeDocument/2006/relationships/image" Target="../media/image233.jpeg"/><Relationship Id="rId68" Type="http://schemas.openxmlformats.org/officeDocument/2006/relationships/image" Target="../media/image234.jpeg"/><Relationship Id="rId69" Type="http://schemas.openxmlformats.org/officeDocument/2006/relationships/image" Target="../media/image235.jpeg"/><Relationship Id="rId70" Type="http://schemas.openxmlformats.org/officeDocument/2006/relationships/image" Target="../media/image236.jpeg"/><Relationship Id="rId71" Type="http://schemas.openxmlformats.org/officeDocument/2006/relationships/image" Target="../media/image237.jpeg"/><Relationship Id="rId72" Type="http://schemas.openxmlformats.org/officeDocument/2006/relationships/image" Target="../media/image238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1193760</xdr:colOff>
      <xdr:row>0</xdr:row>
      <xdr:rowOff>38160</xdr:rowOff>
    </xdr:from>
    <xdr:to>
      <xdr:col>2</xdr:col>
      <xdr:colOff>524880</xdr:colOff>
      <xdr:row>1</xdr:row>
      <xdr:rowOff>23400</xdr:rowOff>
    </xdr:to>
    <xdr:pic>
      <xdr:nvPicPr>
        <xdr:cNvPr id="0" name="Picture 57" descr=""/>
        <xdr:cNvPicPr/>
      </xdr:nvPicPr>
      <xdr:blipFill>
        <a:blip r:embed="rId1"/>
        <a:stretch/>
      </xdr:blipFill>
      <xdr:spPr>
        <a:xfrm>
          <a:off x="1784160" y="3816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0</xdr:row>
      <xdr:rowOff>38160</xdr:rowOff>
    </xdr:from>
    <xdr:to>
      <xdr:col>6</xdr:col>
      <xdr:colOff>524880</xdr:colOff>
      <xdr:row>1</xdr:row>
      <xdr:rowOff>23400</xdr:rowOff>
    </xdr:to>
    <xdr:pic>
      <xdr:nvPicPr>
        <xdr:cNvPr id="1" name="Picture 57" descr=""/>
        <xdr:cNvPicPr/>
      </xdr:nvPicPr>
      <xdr:blipFill>
        <a:blip r:embed="rId2"/>
        <a:stretch/>
      </xdr:blipFill>
      <xdr:spPr>
        <a:xfrm>
          <a:off x="5057640" y="3816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</xdr:row>
      <xdr:rowOff>38160</xdr:rowOff>
    </xdr:from>
    <xdr:to>
      <xdr:col>2</xdr:col>
      <xdr:colOff>524880</xdr:colOff>
      <xdr:row>22</xdr:row>
      <xdr:rowOff>23400</xdr:rowOff>
    </xdr:to>
    <xdr:pic>
      <xdr:nvPicPr>
        <xdr:cNvPr id="2" name="Picture 57" descr=""/>
        <xdr:cNvPicPr/>
      </xdr:nvPicPr>
      <xdr:blipFill>
        <a:blip r:embed="rId3"/>
        <a:stretch/>
      </xdr:blipFill>
      <xdr:spPr>
        <a:xfrm>
          <a:off x="1784160" y="479412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</xdr:row>
      <xdr:rowOff>38160</xdr:rowOff>
    </xdr:from>
    <xdr:to>
      <xdr:col>6</xdr:col>
      <xdr:colOff>524880</xdr:colOff>
      <xdr:row>22</xdr:row>
      <xdr:rowOff>23400</xdr:rowOff>
    </xdr:to>
    <xdr:pic>
      <xdr:nvPicPr>
        <xdr:cNvPr id="3" name="Picture 57" descr=""/>
        <xdr:cNvPicPr/>
      </xdr:nvPicPr>
      <xdr:blipFill>
        <a:blip r:embed="rId4"/>
        <a:stretch/>
      </xdr:blipFill>
      <xdr:spPr>
        <a:xfrm>
          <a:off x="5057640" y="479412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42</xdr:row>
      <xdr:rowOff>38160</xdr:rowOff>
    </xdr:from>
    <xdr:to>
      <xdr:col>2</xdr:col>
      <xdr:colOff>524880</xdr:colOff>
      <xdr:row>43</xdr:row>
      <xdr:rowOff>23400</xdr:rowOff>
    </xdr:to>
    <xdr:pic>
      <xdr:nvPicPr>
        <xdr:cNvPr id="4" name="Picture 57" descr=""/>
        <xdr:cNvPicPr/>
      </xdr:nvPicPr>
      <xdr:blipFill>
        <a:blip r:embed="rId5"/>
        <a:stretch/>
      </xdr:blipFill>
      <xdr:spPr>
        <a:xfrm>
          <a:off x="1784160" y="955044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42</xdr:row>
      <xdr:rowOff>38160</xdr:rowOff>
    </xdr:from>
    <xdr:to>
      <xdr:col>6</xdr:col>
      <xdr:colOff>524880</xdr:colOff>
      <xdr:row>43</xdr:row>
      <xdr:rowOff>23400</xdr:rowOff>
    </xdr:to>
    <xdr:pic>
      <xdr:nvPicPr>
        <xdr:cNvPr id="5" name="Picture 57" descr=""/>
        <xdr:cNvPicPr/>
      </xdr:nvPicPr>
      <xdr:blipFill>
        <a:blip r:embed="rId6"/>
        <a:stretch/>
      </xdr:blipFill>
      <xdr:spPr>
        <a:xfrm>
          <a:off x="5057640" y="955044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63</xdr:row>
      <xdr:rowOff>38160</xdr:rowOff>
    </xdr:from>
    <xdr:to>
      <xdr:col>2</xdr:col>
      <xdr:colOff>524880</xdr:colOff>
      <xdr:row>64</xdr:row>
      <xdr:rowOff>23400</xdr:rowOff>
    </xdr:to>
    <xdr:pic>
      <xdr:nvPicPr>
        <xdr:cNvPr id="6" name="Picture 57" descr=""/>
        <xdr:cNvPicPr/>
      </xdr:nvPicPr>
      <xdr:blipFill>
        <a:blip r:embed="rId7"/>
        <a:stretch/>
      </xdr:blipFill>
      <xdr:spPr>
        <a:xfrm>
          <a:off x="1784160" y="1430640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63</xdr:row>
      <xdr:rowOff>38160</xdr:rowOff>
    </xdr:from>
    <xdr:to>
      <xdr:col>6</xdr:col>
      <xdr:colOff>524880</xdr:colOff>
      <xdr:row>64</xdr:row>
      <xdr:rowOff>23400</xdr:rowOff>
    </xdr:to>
    <xdr:pic>
      <xdr:nvPicPr>
        <xdr:cNvPr id="7" name="Picture 57" descr=""/>
        <xdr:cNvPicPr/>
      </xdr:nvPicPr>
      <xdr:blipFill>
        <a:blip r:embed="rId8"/>
        <a:stretch/>
      </xdr:blipFill>
      <xdr:spPr>
        <a:xfrm>
          <a:off x="5057640" y="1430640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84</xdr:row>
      <xdr:rowOff>38160</xdr:rowOff>
    </xdr:from>
    <xdr:to>
      <xdr:col>2</xdr:col>
      <xdr:colOff>524880</xdr:colOff>
      <xdr:row>85</xdr:row>
      <xdr:rowOff>23400</xdr:rowOff>
    </xdr:to>
    <xdr:pic>
      <xdr:nvPicPr>
        <xdr:cNvPr id="8" name="Picture 57" descr=""/>
        <xdr:cNvPicPr/>
      </xdr:nvPicPr>
      <xdr:blipFill>
        <a:blip r:embed="rId9"/>
        <a:stretch/>
      </xdr:blipFill>
      <xdr:spPr>
        <a:xfrm>
          <a:off x="1784160" y="1906272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84</xdr:row>
      <xdr:rowOff>38160</xdr:rowOff>
    </xdr:from>
    <xdr:to>
      <xdr:col>6</xdr:col>
      <xdr:colOff>524880</xdr:colOff>
      <xdr:row>85</xdr:row>
      <xdr:rowOff>23400</xdr:rowOff>
    </xdr:to>
    <xdr:pic>
      <xdr:nvPicPr>
        <xdr:cNvPr id="9" name="Picture 57" descr=""/>
        <xdr:cNvPicPr/>
      </xdr:nvPicPr>
      <xdr:blipFill>
        <a:blip r:embed="rId10"/>
        <a:stretch/>
      </xdr:blipFill>
      <xdr:spPr>
        <a:xfrm>
          <a:off x="5057640" y="1906272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105</xdr:row>
      <xdr:rowOff>38160</xdr:rowOff>
    </xdr:from>
    <xdr:to>
      <xdr:col>2</xdr:col>
      <xdr:colOff>524880</xdr:colOff>
      <xdr:row>106</xdr:row>
      <xdr:rowOff>23400</xdr:rowOff>
    </xdr:to>
    <xdr:pic>
      <xdr:nvPicPr>
        <xdr:cNvPr id="10" name="Picture 57" descr=""/>
        <xdr:cNvPicPr/>
      </xdr:nvPicPr>
      <xdr:blipFill>
        <a:blip r:embed="rId11"/>
        <a:stretch/>
      </xdr:blipFill>
      <xdr:spPr>
        <a:xfrm>
          <a:off x="1784160" y="2381868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105</xdr:row>
      <xdr:rowOff>38160</xdr:rowOff>
    </xdr:from>
    <xdr:to>
      <xdr:col>6</xdr:col>
      <xdr:colOff>524880</xdr:colOff>
      <xdr:row>106</xdr:row>
      <xdr:rowOff>23400</xdr:rowOff>
    </xdr:to>
    <xdr:pic>
      <xdr:nvPicPr>
        <xdr:cNvPr id="11" name="Picture 57" descr=""/>
        <xdr:cNvPicPr/>
      </xdr:nvPicPr>
      <xdr:blipFill>
        <a:blip r:embed="rId12"/>
        <a:stretch/>
      </xdr:blipFill>
      <xdr:spPr>
        <a:xfrm>
          <a:off x="5057640" y="2381868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126</xdr:row>
      <xdr:rowOff>38160</xdr:rowOff>
    </xdr:from>
    <xdr:to>
      <xdr:col>2</xdr:col>
      <xdr:colOff>524880</xdr:colOff>
      <xdr:row>127</xdr:row>
      <xdr:rowOff>23400</xdr:rowOff>
    </xdr:to>
    <xdr:pic>
      <xdr:nvPicPr>
        <xdr:cNvPr id="12" name="Picture 57" descr=""/>
        <xdr:cNvPicPr/>
      </xdr:nvPicPr>
      <xdr:blipFill>
        <a:blip r:embed="rId13"/>
        <a:stretch/>
      </xdr:blipFill>
      <xdr:spPr>
        <a:xfrm>
          <a:off x="1784160" y="2857500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126</xdr:row>
      <xdr:rowOff>38160</xdr:rowOff>
    </xdr:from>
    <xdr:to>
      <xdr:col>6</xdr:col>
      <xdr:colOff>524880</xdr:colOff>
      <xdr:row>127</xdr:row>
      <xdr:rowOff>23400</xdr:rowOff>
    </xdr:to>
    <xdr:pic>
      <xdr:nvPicPr>
        <xdr:cNvPr id="13" name="Picture 57" descr=""/>
        <xdr:cNvPicPr/>
      </xdr:nvPicPr>
      <xdr:blipFill>
        <a:blip r:embed="rId14"/>
        <a:stretch/>
      </xdr:blipFill>
      <xdr:spPr>
        <a:xfrm>
          <a:off x="5057640" y="2857500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147</xdr:row>
      <xdr:rowOff>38160</xdr:rowOff>
    </xdr:from>
    <xdr:to>
      <xdr:col>2</xdr:col>
      <xdr:colOff>524880</xdr:colOff>
      <xdr:row>148</xdr:row>
      <xdr:rowOff>23400</xdr:rowOff>
    </xdr:to>
    <xdr:pic>
      <xdr:nvPicPr>
        <xdr:cNvPr id="14" name="Picture 57" descr=""/>
        <xdr:cNvPicPr/>
      </xdr:nvPicPr>
      <xdr:blipFill>
        <a:blip r:embed="rId15"/>
        <a:stretch/>
      </xdr:blipFill>
      <xdr:spPr>
        <a:xfrm>
          <a:off x="1784160" y="3333096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147</xdr:row>
      <xdr:rowOff>38160</xdr:rowOff>
    </xdr:from>
    <xdr:to>
      <xdr:col>6</xdr:col>
      <xdr:colOff>524880</xdr:colOff>
      <xdr:row>148</xdr:row>
      <xdr:rowOff>23400</xdr:rowOff>
    </xdr:to>
    <xdr:pic>
      <xdr:nvPicPr>
        <xdr:cNvPr id="15" name="Picture 57" descr=""/>
        <xdr:cNvPicPr/>
      </xdr:nvPicPr>
      <xdr:blipFill>
        <a:blip r:embed="rId16"/>
        <a:stretch/>
      </xdr:blipFill>
      <xdr:spPr>
        <a:xfrm>
          <a:off x="5057640" y="3333096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168</xdr:row>
      <xdr:rowOff>38160</xdr:rowOff>
    </xdr:from>
    <xdr:to>
      <xdr:col>2</xdr:col>
      <xdr:colOff>524880</xdr:colOff>
      <xdr:row>169</xdr:row>
      <xdr:rowOff>23400</xdr:rowOff>
    </xdr:to>
    <xdr:pic>
      <xdr:nvPicPr>
        <xdr:cNvPr id="16" name="Picture 57" descr=""/>
        <xdr:cNvPicPr/>
      </xdr:nvPicPr>
      <xdr:blipFill>
        <a:blip r:embed="rId17"/>
        <a:stretch/>
      </xdr:blipFill>
      <xdr:spPr>
        <a:xfrm>
          <a:off x="1784160" y="3808728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168</xdr:row>
      <xdr:rowOff>38160</xdr:rowOff>
    </xdr:from>
    <xdr:to>
      <xdr:col>6</xdr:col>
      <xdr:colOff>524880</xdr:colOff>
      <xdr:row>169</xdr:row>
      <xdr:rowOff>23400</xdr:rowOff>
    </xdr:to>
    <xdr:pic>
      <xdr:nvPicPr>
        <xdr:cNvPr id="17" name="Picture 57" descr=""/>
        <xdr:cNvPicPr/>
      </xdr:nvPicPr>
      <xdr:blipFill>
        <a:blip r:embed="rId18"/>
        <a:stretch/>
      </xdr:blipFill>
      <xdr:spPr>
        <a:xfrm>
          <a:off x="5057640" y="3808728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189</xdr:row>
      <xdr:rowOff>38160</xdr:rowOff>
    </xdr:from>
    <xdr:to>
      <xdr:col>2</xdr:col>
      <xdr:colOff>524880</xdr:colOff>
      <xdr:row>190</xdr:row>
      <xdr:rowOff>23400</xdr:rowOff>
    </xdr:to>
    <xdr:pic>
      <xdr:nvPicPr>
        <xdr:cNvPr id="18" name="Picture 57" descr=""/>
        <xdr:cNvPicPr/>
      </xdr:nvPicPr>
      <xdr:blipFill>
        <a:blip r:embed="rId19"/>
        <a:stretch/>
      </xdr:blipFill>
      <xdr:spPr>
        <a:xfrm>
          <a:off x="1784160" y="4284324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189</xdr:row>
      <xdr:rowOff>38160</xdr:rowOff>
    </xdr:from>
    <xdr:to>
      <xdr:col>6</xdr:col>
      <xdr:colOff>524880</xdr:colOff>
      <xdr:row>190</xdr:row>
      <xdr:rowOff>23400</xdr:rowOff>
    </xdr:to>
    <xdr:pic>
      <xdr:nvPicPr>
        <xdr:cNvPr id="19" name="Picture 57" descr=""/>
        <xdr:cNvPicPr/>
      </xdr:nvPicPr>
      <xdr:blipFill>
        <a:blip r:embed="rId20"/>
        <a:stretch/>
      </xdr:blipFill>
      <xdr:spPr>
        <a:xfrm>
          <a:off x="5057640" y="4284324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210</xdr:row>
      <xdr:rowOff>38160</xdr:rowOff>
    </xdr:from>
    <xdr:to>
      <xdr:col>2</xdr:col>
      <xdr:colOff>524880</xdr:colOff>
      <xdr:row>211</xdr:row>
      <xdr:rowOff>23400</xdr:rowOff>
    </xdr:to>
    <xdr:pic>
      <xdr:nvPicPr>
        <xdr:cNvPr id="20" name="Picture 57" descr=""/>
        <xdr:cNvPicPr/>
      </xdr:nvPicPr>
      <xdr:blipFill>
        <a:blip r:embed="rId21"/>
        <a:stretch/>
      </xdr:blipFill>
      <xdr:spPr>
        <a:xfrm>
          <a:off x="1784160" y="4759956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210</xdr:row>
      <xdr:rowOff>38160</xdr:rowOff>
    </xdr:from>
    <xdr:to>
      <xdr:col>6</xdr:col>
      <xdr:colOff>524880</xdr:colOff>
      <xdr:row>211</xdr:row>
      <xdr:rowOff>23400</xdr:rowOff>
    </xdr:to>
    <xdr:pic>
      <xdr:nvPicPr>
        <xdr:cNvPr id="21" name="Picture 57" descr=""/>
        <xdr:cNvPicPr/>
      </xdr:nvPicPr>
      <xdr:blipFill>
        <a:blip r:embed="rId22"/>
        <a:stretch/>
      </xdr:blipFill>
      <xdr:spPr>
        <a:xfrm>
          <a:off x="5057640" y="4759956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231</xdr:row>
      <xdr:rowOff>38160</xdr:rowOff>
    </xdr:from>
    <xdr:to>
      <xdr:col>2</xdr:col>
      <xdr:colOff>524880</xdr:colOff>
      <xdr:row>232</xdr:row>
      <xdr:rowOff>23400</xdr:rowOff>
    </xdr:to>
    <xdr:pic>
      <xdr:nvPicPr>
        <xdr:cNvPr id="22" name="Picture 57" descr=""/>
        <xdr:cNvPicPr/>
      </xdr:nvPicPr>
      <xdr:blipFill>
        <a:blip r:embed="rId23"/>
        <a:stretch/>
      </xdr:blipFill>
      <xdr:spPr>
        <a:xfrm>
          <a:off x="1784160" y="5235552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231</xdr:row>
      <xdr:rowOff>38160</xdr:rowOff>
    </xdr:from>
    <xdr:to>
      <xdr:col>6</xdr:col>
      <xdr:colOff>524880</xdr:colOff>
      <xdr:row>232</xdr:row>
      <xdr:rowOff>23400</xdr:rowOff>
    </xdr:to>
    <xdr:pic>
      <xdr:nvPicPr>
        <xdr:cNvPr id="23" name="Picture 57" descr=""/>
        <xdr:cNvPicPr/>
      </xdr:nvPicPr>
      <xdr:blipFill>
        <a:blip r:embed="rId24"/>
        <a:stretch/>
      </xdr:blipFill>
      <xdr:spPr>
        <a:xfrm>
          <a:off x="5057640" y="5235552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84</xdr:row>
      <xdr:rowOff>38160</xdr:rowOff>
    </xdr:from>
    <xdr:to>
      <xdr:col>6</xdr:col>
      <xdr:colOff>524880</xdr:colOff>
      <xdr:row>85</xdr:row>
      <xdr:rowOff>23400</xdr:rowOff>
    </xdr:to>
    <xdr:pic>
      <xdr:nvPicPr>
        <xdr:cNvPr id="24" name="Picture 57" descr=""/>
        <xdr:cNvPicPr/>
      </xdr:nvPicPr>
      <xdr:blipFill>
        <a:blip r:embed="rId25"/>
        <a:stretch/>
      </xdr:blipFill>
      <xdr:spPr>
        <a:xfrm>
          <a:off x="5057640" y="1906272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105</xdr:row>
      <xdr:rowOff>38160</xdr:rowOff>
    </xdr:from>
    <xdr:to>
      <xdr:col>2</xdr:col>
      <xdr:colOff>524880</xdr:colOff>
      <xdr:row>106</xdr:row>
      <xdr:rowOff>23400</xdr:rowOff>
    </xdr:to>
    <xdr:pic>
      <xdr:nvPicPr>
        <xdr:cNvPr id="25" name="Picture 57" descr=""/>
        <xdr:cNvPicPr/>
      </xdr:nvPicPr>
      <xdr:blipFill>
        <a:blip r:embed="rId26"/>
        <a:stretch/>
      </xdr:blipFill>
      <xdr:spPr>
        <a:xfrm>
          <a:off x="1784160" y="2381868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105</xdr:row>
      <xdr:rowOff>38160</xdr:rowOff>
    </xdr:from>
    <xdr:to>
      <xdr:col>6</xdr:col>
      <xdr:colOff>524880</xdr:colOff>
      <xdr:row>106</xdr:row>
      <xdr:rowOff>23400</xdr:rowOff>
    </xdr:to>
    <xdr:pic>
      <xdr:nvPicPr>
        <xdr:cNvPr id="26" name="Picture 57" descr=""/>
        <xdr:cNvPicPr/>
      </xdr:nvPicPr>
      <xdr:blipFill>
        <a:blip r:embed="rId27"/>
        <a:stretch/>
      </xdr:blipFill>
      <xdr:spPr>
        <a:xfrm>
          <a:off x="5057640" y="2381868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126</xdr:row>
      <xdr:rowOff>38160</xdr:rowOff>
    </xdr:from>
    <xdr:to>
      <xdr:col>2</xdr:col>
      <xdr:colOff>524880</xdr:colOff>
      <xdr:row>127</xdr:row>
      <xdr:rowOff>23400</xdr:rowOff>
    </xdr:to>
    <xdr:pic>
      <xdr:nvPicPr>
        <xdr:cNvPr id="27" name="Picture 57" descr=""/>
        <xdr:cNvPicPr/>
      </xdr:nvPicPr>
      <xdr:blipFill>
        <a:blip r:embed="rId28"/>
        <a:stretch/>
      </xdr:blipFill>
      <xdr:spPr>
        <a:xfrm>
          <a:off x="1784160" y="2857500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126</xdr:row>
      <xdr:rowOff>38160</xdr:rowOff>
    </xdr:from>
    <xdr:to>
      <xdr:col>6</xdr:col>
      <xdr:colOff>524880</xdr:colOff>
      <xdr:row>127</xdr:row>
      <xdr:rowOff>23400</xdr:rowOff>
    </xdr:to>
    <xdr:pic>
      <xdr:nvPicPr>
        <xdr:cNvPr id="28" name="Picture 57" descr=""/>
        <xdr:cNvPicPr/>
      </xdr:nvPicPr>
      <xdr:blipFill>
        <a:blip r:embed="rId29"/>
        <a:stretch/>
      </xdr:blipFill>
      <xdr:spPr>
        <a:xfrm>
          <a:off x="5057640" y="2857500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147</xdr:row>
      <xdr:rowOff>38160</xdr:rowOff>
    </xdr:from>
    <xdr:to>
      <xdr:col>2</xdr:col>
      <xdr:colOff>524880</xdr:colOff>
      <xdr:row>148</xdr:row>
      <xdr:rowOff>23400</xdr:rowOff>
    </xdr:to>
    <xdr:pic>
      <xdr:nvPicPr>
        <xdr:cNvPr id="29" name="Picture 57" descr=""/>
        <xdr:cNvPicPr/>
      </xdr:nvPicPr>
      <xdr:blipFill>
        <a:blip r:embed="rId30"/>
        <a:stretch/>
      </xdr:blipFill>
      <xdr:spPr>
        <a:xfrm>
          <a:off x="1784160" y="3333096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147</xdr:row>
      <xdr:rowOff>38160</xdr:rowOff>
    </xdr:from>
    <xdr:to>
      <xdr:col>6</xdr:col>
      <xdr:colOff>524880</xdr:colOff>
      <xdr:row>148</xdr:row>
      <xdr:rowOff>23400</xdr:rowOff>
    </xdr:to>
    <xdr:pic>
      <xdr:nvPicPr>
        <xdr:cNvPr id="30" name="Picture 57" descr=""/>
        <xdr:cNvPicPr/>
      </xdr:nvPicPr>
      <xdr:blipFill>
        <a:blip r:embed="rId31"/>
        <a:stretch/>
      </xdr:blipFill>
      <xdr:spPr>
        <a:xfrm>
          <a:off x="5057640" y="3333096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168</xdr:row>
      <xdr:rowOff>38160</xdr:rowOff>
    </xdr:from>
    <xdr:to>
      <xdr:col>2</xdr:col>
      <xdr:colOff>524880</xdr:colOff>
      <xdr:row>169</xdr:row>
      <xdr:rowOff>23400</xdr:rowOff>
    </xdr:to>
    <xdr:pic>
      <xdr:nvPicPr>
        <xdr:cNvPr id="31" name="Picture 57" descr=""/>
        <xdr:cNvPicPr/>
      </xdr:nvPicPr>
      <xdr:blipFill>
        <a:blip r:embed="rId32"/>
        <a:stretch/>
      </xdr:blipFill>
      <xdr:spPr>
        <a:xfrm>
          <a:off x="1784160" y="3808728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168</xdr:row>
      <xdr:rowOff>38160</xdr:rowOff>
    </xdr:from>
    <xdr:to>
      <xdr:col>6</xdr:col>
      <xdr:colOff>524880</xdr:colOff>
      <xdr:row>169</xdr:row>
      <xdr:rowOff>23400</xdr:rowOff>
    </xdr:to>
    <xdr:pic>
      <xdr:nvPicPr>
        <xdr:cNvPr id="32" name="Picture 57" descr=""/>
        <xdr:cNvPicPr/>
      </xdr:nvPicPr>
      <xdr:blipFill>
        <a:blip r:embed="rId33"/>
        <a:stretch/>
      </xdr:blipFill>
      <xdr:spPr>
        <a:xfrm>
          <a:off x="5057640" y="3808728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189</xdr:row>
      <xdr:rowOff>38160</xdr:rowOff>
    </xdr:from>
    <xdr:to>
      <xdr:col>2</xdr:col>
      <xdr:colOff>524880</xdr:colOff>
      <xdr:row>190</xdr:row>
      <xdr:rowOff>23400</xdr:rowOff>
    </xdr:to>
    <xdr:pic>
      <xdr:nvPicPr>
        <xdr:cNvPr id="33" name="Picture 57" descr=""/>
        <xdr:cNvPicPr/>
      </xdr:nvPicPr>
      <xdr:blipFill>
        <a:blip r:embed="rId34"/>
        <a:stretch/>
      </xdr:blipFill>
      <xdr:spPr>
        <a:xfrm>
          <a:off x="1784160" y="4284324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189</xdr:row>
      <xdr:rowOff>38160</xdr:rowOff>
    </xdr:from>
    <xdr:to>
      <xdr:col>6</xdr:col>
      <xdr:colOff>524880</xdr:colOff>
      <xdr:row>190</xdr:row>
      <xdr:rowOff>23400</xdr:rowOff>
    </xdr:to>
    <xdr:pic>
      <xdr:nvPicPr>
        <xdr:cNvPr id="34" name="Picture 57" descr=""/>
        <xdr:cNvPicPr/>
      </xdr:nvPicPr>
      <xdr:blipFill>
        <a:blip r:embed="rId35"/>
        <a:stretch/>
      </xdr:blipFill>
      <xdr:spPr>
        <a:xfrm>
          <a:off x="5057640" y="4284324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210</xdr:row>
      <xdr:rowOff>38160</xdr:rowOff>
    </xdr:from>
    <xdr:to>
      <xdr:col>2</xdr:col>
      <xdr:colOff>524880</xdr:colOff>
      <xdr:row>211</xdr:row>
      <xdr:rowOff>23400</xdr:rowOff>
    </xdr:to>
    <xdr:pic>
      <xdr:nvPicPr>
        <xdr:cNvPr id="35" name="Picture 57" descr=""/>
        <xdr:cNvPicPr/>
      </xdr:nvPicPr>
      <xdr:blipFill>
        <a:blip r:embed="rId36"/>
        <a:stretch/>
      </xdr:blipFill>
      <xdr:spPr>
        <a:xfrm>
          <a:off x="1784160" y="4759956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210</xdr:row>
      <xdr:rowOff>38160</xdr:rowOff>
    </xdr:from>
    <xdr:to>
      <xdr:col>6</xdr:col>
      <xdr:colOff>524880</xdr:colOff>
      <xdr:row>211</xdr:row>
      <xdr:rowOff>23400</xdr:rowOff>
    </xdr:to>
    <xdr:pic>
      <xdr:nvPicPr>
        <xdr:cNvPr id="36" name="Picture 57" descr=""/>
        <xdr:cNvPicPr/>
      </xdr:nvPicPr>
      <xdr:blipFill>
        <a:blip r:embed="rId37"/>
        <a:stretch/>
      </xdr:blipFill>
      <xdr:spPr>
        <a:xfrm>
          <a:off x="5057640" y="4759956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231</xdr:row>
      <xdr:rowOff>38160</xdr:rowOff>
    </xdr:from>
    <xdr:to>
      <xdr:col>2</xdr:col>
      <xdr:colOff>524880</xdr:colOff>
      <xdr:row>232</xdr:row>
      <xdr:rowOff>23400</xdr:rowOff>
    </xdr:to>
    <xdr:pic>
      <xdr:nvPicPr>
        <xdr:cNvPr id="37" name="Picture 57" descr=""/>
        <xdr:cNvPicPr/>
      </xdr:nvPicPr>
      <xdr:blipFill>
        <a:blip r:embed="rId38"/>
        <a:stretch/>
      </xdr:blipFill>
      <xdr:spPr>
        <a:xfrm>
          <a:off x="1784160" y="5235552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231</xdr:row>
      <xdr:rowOff>38160</xdr:rowOff>
    </xdr:from>
    <xdr:to>
      <xdr:col>6</xdr:col>
      <xdr:colOff>524880</xdr:colOff>
      <xdr:row>232</xdr:row>
      <xdr:rowOff>23400</xdr:rowOff>
    </xdr:to>
    <xdr:pic>
      <xdr:nvPicPr>
        <xdr:cNvPr id="38" name="Picture 57" descr=""/>
        <xdr:cNvPicPr/>
      </xdr:nvPicPr>
      <xdr:blipFill>
        <a:blip r:embed="rId39"/>
        <a:stretch/>
      </xdr:blipFill>
      <xdr:spPr>
        <a:xfrm>
          <a:off x="5057640" y="5235552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0</xdr:row>
      <xdr:rowOff>38160</xdr:rowOff>
    </xdr:from>
    <xdr:to>
      <xdr:col>2</xdr:col>
      <xdr:colOff>524880</xdr:colOff>
      <xdr:row>1</xdr:row>
      <xdr:rowOff>23400</xdr:rowOff>
    </xdr:to>
    <xdr:pic>
      <xdr:nvPicPr>
        <xdr:cNvPr id="39" name="Picture 57" descr=""/>
        <xdr:cNvPicPr/>
      </xdr:nvPicPr>
      <xdr:blipFill>
        <a:blip r:embed="rId40"/>
        <a:stretch/>
      </xdr:blipFill>
      <xdr:spPr>
        <a:xfrm>
          <a:off x="1784160" y="3816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0</xdr:row>
      <xdr:rowOff>38160</xdr:rowOff>
    </xdr:from>
    <xdr:to>
      <xdr:col>6</xdr:col>
      <xdr:colOff>524880</xdr:colOff>
      <xdr:row>1</xdr:row>
      <xdr:rowOff>23400</xdr:rowOff>
    </xdr:to>
    <xdr:pic>
      <xdr:nvPicPr>
        <xdr:cNvPr id="40" name="Picture 57" descr=""/>
        <xdr:cNvPicPr/>
      </xdr:nvPicPr>
      <xdr:blipFill>
        <a:blip r:embed="rId41"/>
        <a:stretch/>
      </xdr:blipFill>
      <xdr:spPr>
        <a:xfrm>
          <a:off x="5057640" y="3816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</xdr:row>
      <xdr:rowOff>38160</xdr:rowOff>
    </xdr:from>
    <xdr:to>
      <xdr:col>2</xdr:col>
      <xdr:colOff>524880</xdr:colOff>
      <xdr:row>22</xdr:row>
      <xdr:rowOff>23400</xdr:rowOff>
    </xdr:to>
    <xdr:pic>
      <xdr:nvPicPr>
        <xdr:cNvPr id="41" name="Picture 57" descr=""/>
        <xdr:cNvPicPr/>
      </xdr:nvPicPr>
      <xdr:blipFill>
        <a:blip r:embed="rId42"/>
        <a:stretch/>
      </xdr:blipFill>
      <xdr:spPr>
        <a:xfrm>
          <a:off x="1784160" y="479412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</xdr:row>
      <xdr:rowOff>38160</xdr:rowOff>
    </xdr:from>
    <xdr:to>
      <xdr:col>6</xdr:col>
      <xdr:colOff>524880</xdr:colOff>
      <xdr:row>22</xdr:row>
      <xdr:rowOff>23400</xdr:rowOff>
    </xdr:to>
    <xdr:pic>
      <xdr:nvPicPr>
        <xdr:cNvPr id="42" name="Picture 57" descr=""/>
        <xdr:cNvPicPr/>
      </xdr:nvPicPr>
      <xdr:blipFill>
        <a:blip r:embed="rId43"/>
        <a:stretch/>
      </xdr:blipFill>
      <xdr:spPr>
        <a:xfrm>
          <a:off x="5057640" y="479412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42</xdr:row>
      <xdr:rowOff>38160</xdr:rowOff>
    </xdr:from>
    <xdr:to>
      <xdr:col>2</xdr:col>
      <xdr:colOff>524880</xdr:colOff>
      <xdr:row>43</xdr:row>
      <xdr:rowOff>23400</xdr:rowOff>
    </xdr:to>
    <xdr:pic>
      <xdr:nvPicPr>
        <xdr:cNvPr id="43" name="Picture 57" descr=""/>
        <xdr:cNvPicPr/>
      </xdr:nvPicPr>
      <xdr:blipFill>
        <a:blip r:embed="rId44"/>
        <a:stretch/>
      </xdr:blipFill>
      <xdr:spPr>
        <a:xfrm>
          <a:off x="1784160" y="955044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42</xdr:row>
      <xdr:rowOff>38160</xdr:rowOff>
    </xdr:from>
    <xdr:to>
      <xdr:col>6</xdr:col>
      <xdr:colOff>524880</xdr:colOff>
      <xdr:row>43</xdr:row>
      <xdr:rowOff>23400</xdr:rowOff>
    </xdr:to>
    <xdr:pic>
      <xdr:nvPicPr>
        <xdr:cNvPr id="44" name="Picture 57" descr=""/>
        <xdr:cNvPicPr/>
      </xdr:nvPicPr>
      <xdr:blipFill>
        <a:blip r:embed="rId45"/>
        <a:stretch/>
      </xdr:blipFill>
      <xdr:spPr>
        <a:xfrm>
          <a:off x="5057640" y="9550440"/>
          <a:ext cx="64548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63</xdr:row>
      <xdr:rowOff>38160</xdr:rowOff>
    </xdr:from>
    <xdr:to>
      <xdr:col>2</xdr:col>
      <xdr:colOff>524880</xdr:colOff>
      <xdr:row>64</xdr:row>
      <xdr:rowOff>23400</xdr:rowOff>
    </xdr:to>
    <xdr:pic>
      <xdr:nvPicPr>
        <xdr:cNvPr id="45" name="Picture 57" descr=""/>
        <xdr:cNvPicPr/>
      </xdr:nvPicPr>
      <xdr:blipFill>
        <a:blip r:embed="rId46"/>
        <a:stretch/>
      </xdr:blipFill>
      <xdr:spPr>
        <a:xfrm>
          <a:off x="1784160" y="14306400"/>
          <a:ext cx="64548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63</xdr:row>
      <xdr:rowOff>38160</xdr:rowOff>
    </xdr:from>
    <xdr:to>
      <xdr:col>6</xdr:col>
      <xdr:colOff>524880</xdr:colOff>
      <xdr:row>64</xdr:row>
      <xdr:rowOff>23400</xdr:rowOff>
    </xdr:to>
    <xdr:pic>
      <xdr:nvPicPr>
        <xdr:cNvPr id="46" name="Picture 57" descr=""/>
        <xdr:cNvPicPr/>
      </xdr:nvPicPr>
      <xdr:blipFill>
        <a:blip r:embed="rId47"/>
        <a:stretch/>
      </xdr:blipFill>
      <xdr:spPr>
        <a:xfrm>
          <a:off x="5057640" y="14306400"/>
          <a:ext cx="645480" cy="150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1193760</xdr:colOff>
      <xdr:row>0</xdr:row>
      <xdr:rowOff>38160</xdr:rowOff>
    </xdr:from>
    <xdr:to>
      <xdr:col>2</xdr:col>
      <xdr:colOff>524880</xdr:colOff>
      <xdr:row>1</xdr:row>
      <xdr:rowOff>23400</xdr:rowOff>
    </xdr:to>
    <xdr:pic>
      <xdr:nvPicPr>
        <xdr:cNvPr id="47" name="Picture 57" descr=""/>
        <xdr:cNvPicPr/>
      </xdr:nvPicPr>
      <xdr:blipFill>
        <a:blip r:embed="rId1"/>
        <a:stretch/>
      </xdr:blipFill>
      <xdr:spPr>
        <a:xfrm>
          <a:off x="1784160" y="3816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0</xdr:row>
      <xdr:rowOff>38160</xdr:rowOff>
    </xdr:from>
    <xdr:to>
      <xdr:col>6</xdr:col>
      <xdr:colOff>524880</xdr:colOff>
      <xdr:row>1</xdr:row>
      <xdr:rowOff>23400</xdr:rowOff>
    </xdr:to>
    <xdr:pic>
      <xdr:nvPicPr>
        <xdr:cNvPr id="48" name="Picture 57" descr=""/>
        <xdr:cNvPicPr/>
      </xdr:nvPicPr>
      <xdr:blipFill>
        <a:blip r:embed="rId2"/>
        <a:stretch/>
      </xdr:blipFill>
      <xdr:spPr>
        <a:xfrm>
          <a:off x="5039640" y="3816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</xdr:row>
      <xdr:rowOff>38160</xdr:rowOff>
    </xdr:from>
    <xdr:to>
      <xdr:col>2</xdr:col>
      <xdr:colOff>524880</xdr:colOff>
      <xdr:row>22</xdr:row>
      <xdr:rowOff>23400</xdr:rowOff>
    </xdr:to>
    <xdr:pic>
      <xdr:nvPicPr>
        <xdr:cNvPr id="49" name="Picture 57" descr=""/>
        <xdr:cNvPicPr/>
      </xdr:nvPicPr>
      <xdr:blipFill>
        <a:blip r:embed="rId3"/>
        <a:stretch/>
      </xdr:blipFill>
      <xdr:spPr>
        <a:xfrm>
          <a:off x="1784160" y="479412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</xdr:row>
      <xdr:rowOff>38160</xdr:rowOff>
    </xdr:from>
    <xdr:to>
      <xdr:col>6</xdr:col>
      <xdr:colOff>524880</xdr:colOff>
      <xdr:row>22</xdr:row>
      <xdr:rowOff>23400</xdr:rowOff>
    </xdr:to>
    <xdr:pic>
      <xdr:nvPicPr>
        <xdr:cNvPr id="50" name="Picture 57" descr=""/>
        <xdr:cNvPicPr/>
      </xdr:nvPicPr>
      <xdr:blipFill>
        <a:blip r:embed="rId4"/>
        <a:stretch/>
      </xdr:blipFill>
      <xdr:spPr>
        <a:xfrm>
          <a:off x="5039640" y="479412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42</xdr:row>
      <xdr:rowOff>38160</xdr:rowOff>
    </xdr:from>
    <xdr:to>
      <xdr:col>2</xdr:col>
      <xdr:colOff>524880</xdr:colOff>
      <xdr:row>43</xdr:row>
      <xdr:rowOff>23400</xdr:rowOff>
    </xdr:to>
    <xdr:pic>
      <xdr:nvPicPr>
        <xdr:cNvPr id="51" name="Picture 57" descr=""/>
        <xdr:cNvPicPr/>
      </xdr:nvPicPr>
      <xdr:blipFill>
        <a:blip r:embed="rId5"/>
        <a:stretch/>
      </xdr:blipFill>
      <xdr:spPr>
        <a:xfrm>
          <a:off x="1784160" y="945504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42</xdr:row>
      <xdr:rowOff>38160</xdr:rowOff>
    </xdr:from>
    <xdr:to>
      <xdr:col>6</xdr:col>
      <xdr:colOff>524880</xdr:colOff>
      <xdr:row>43</xdr:row>
      <xdr:rowOff>23400</xdr:rowOff>
    </xdr:to>
    <xdr:pic>
      <xdr:nvPicPr>
        <xdr:cNvPr id="52" name="Picture 57" descr=""/>
        <xdr:cNvPicPr/>
      </xdr:nvPicPr>
      <xdr:blipFill>
        <a:blip r:embed="rId6"/>
        <a:stretch/>
      </xdr:blipFill>
      <xdr:spPr>
        <a:xfrm>
          <a:off x="5039640" y="945504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63</xdr:row>
      <xdr:rowOff>38160</xdr:rowOff>
    </xdr:from>
    <xdr:to>
      <xdr:col>2</xdr:col>
      <xdr:colOff>524880</xdr:colOff>
      <xdr:row>64</xdr:row>
      <xdr:rowOff>23400</xdr:rowOff>
    </xdr:to>
    <xdr:pic>
      <xdr:nvPicPr>
        <xdr:cNvPr id="53" name="Picture 57" descr=""/>
        <xdr:cNvPicPr/>
      </xdr:nvPicPr>
      <xdr:blipFill>
        <a:blip r:embed="rId7"/>
        <a:stretch/>
      </xdr:blipFill>
      <xdr:spPr>
        <a:xfrm>
          <a:off x="1784160" y="1421136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63</xdr:row>
      <xdr:rowOff>38160</xdr:rowOff>
    </xdr:from>
    <xdr:to>
      <xdr:col>6</xdr:col>
      <xdr:colOff>524880</xdr:colOff>
      <xdr:row>64</xdr:row>
      <xdr:rowOff>23400</xdr:rowOff>
    </xdr:to>
    <xdr:pic>
      <xdr:nvPicPr>
        <xdr:cNvPr id="54" name="Picture 57" descr=""/>
        <xdr:cNvPicPr/>
      </xdr:nvPicPr>
      <xdr:blipFill>
        <a:blip r:embed="rId8"/>
        <a:stretch/>
      </xdr:blipFill>
      <xdr:spPr>
        <a:xfrm>
          <a:off x="5039640" y="1421136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84</xdr:row>
      <xdr:rowOff>38160</xdr:rowOff>
    </xdr:from>
    <xdr:to>
      <xdr:col>2</xdr:col>
      <xdr:colOff>524880</xdr:colOff>
      <xdr:row>85</xdr:row>
      <xdr:rowOff>23400</xdr:rowOff>
    </xdr:to>
    <xdr:pic>
      <xdr:nvPicPr>
        <xdr:cNvPr id="55" name="Picture 57" descr=""/>
        <xdr:cNvPicPr/>
      </xdr:nvPicPr>
      <xdr:blipFill>
        <a:blip r:embed="rId9"/>
        <a:stretch/>
      </xdr:blipFill>
      <xdr:spPr>
        <a:xfrm>
          <a:off x="1784160" y="1896732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84</xdr:row>
      <xdr:rowOff>38160</xdr:rowOff>
    </xdr:from>
    <xdr:to>
      <xdr:col>6</xdr:col>
      <xdr:colOff>524880</xdr:colOff>
      <xdr:row>85</xdr:row>
      <xdr:rowOff>23400</xdr:rowOff>
    </xdr:to>
    <xdr:pic>
      <xdr:nvPicPr>
        <xdr:cNvPr id="56" name="Picture 57" descr=""/>
        <xdr:cNvPicPr/>
      </xdr:nvPicPr>
      <xdr:blipFill>
        <a:blip r:embed="rId10"/>
        <a:stretch/>
      </xdr:blipFill>
      <xdr:spPr>
        <a:xfrm>
          <a:off x="5039640" y="1896732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105</xdr:row>
      <xdr:rowOff>38160</xdr:rowOff>
    </xdr:from>
    <xdr:to>
      <xdr:col>2</xdr:col>
      <xdr:colOff>524880</xdr:colOff>
      <xdr:row>106</xdr:row>
      <xdr:rowOff>23400</xdr:rowOff>
    </xdr:to>
    <xdr:pic>
      <xdr:nvPicPr>
        <xdr:cNvPr id="57" name="Picture 57" descr=""/>
        <xdr:cNvPicPr/>
      </xdr:nvPicPr>
      <xdr:blipFill>
        <a:blip r:embed="rId11"/>
        <a:stretch/>
      </xdr:blipFill>
      <xdr:spPr>
        <a:xfrm>
          <a:off x="1784160" y="2372364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105</xdr:row>
      <xdr:rowOff>38160</xdr:rowOff>
    </xdr:from>
    <xdr:to>
      <xdr:col>6</xdr:col>
      <xdr:colOff>524880</xdr:colOff>
      <xdr:row>106</xdr:row>
      <xdr:rowOff>23400</xdr:rowOff>
    </xdr:to>
    <xdr:pic>
      <xdr:nvPicPr>
        <xdr:cNvPr id="58" name="Picture 57" descr=""/>
        <xdr:cNvPicPr/>
      </xdr:nvPicPr>
      <xdr:blipFill>
        <a:blip r:embed="rId12"/>
        <a:stretch/>
      </xdr:blipFill>
      <xdr:spPr>
        <a:xfrm>
          <a:off x="5039640" y="2372364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126</xdr:row>
      <xdr:rowOff>38160</xdr:rowOff>
    </xdr:from>
    <xdr:to>
      <xdr:col>2</xdr:col>
      <xdr:colOff>524880</xdr:colOff>
      <xdr:row>127</xdr:row>
      <xdr:rowOff>23400</xdr:rowOff>
    </xdr:to>
    <xdr:pic>
      <xdr:nvPicPr>
        <xdr:cNvPr id="59" name="Picture 57" descr=""/>
        <xdr:cNvPicPr/>
      </xdr:nvPicPr>
      <xdr:blipFill>
        <a:blip r:embed="rId13"/>
        <a:stretch/>
      </xdr:blipFill>
      <xdr:spPr>
        <a:xfrm>
          <a:off x="1784160" y="2847960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126</xdr:row>
      <xdr:rowOff>38160</xdr:rowOff>
    </xdr:from>
    <xdr:to>
      <xdr:col>6</xdr:col>
      <xdr:colOff>524880</xdr:colOff>
      <xdr:row>127</xdr:row>
      <xdr:rowOff>23400</xdr:rowOff>
    </xdr:to>
    <xdr:pic>
      <xdr:nvPicPr>
        <xdr:cNvPr id="60" name="Picture 57" descr=""/>
        <xdr:cNvPicPr/>
      </xdr:nvPicPr>
      <xdr:blipFill>
        <a:blip r:embed="rId14"/>
        <a:stretch/>
      </xdr:blipFill>
      <xdr:spPr>
        <a:xfrm>
          <a:off x="5039640" y="2847960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147</xdr:row>
      <xdr:rowOff>38160</xdr:rowOff>
    </xdr:from>
    <xdr:to>
      <xdr:col>2</xdr:col>
      <xdr:colOff>524880</xdr:colOff>
      <xdr:row>148</xdr:row>
      <xdr:rowOff>23400</xdr:rowOff>
    </xdr:to>
    <xdr:pic>
      <xdr:nvPicPr>
        <xdr:cNvPr id="61" name="Picture 57" descr=""/>
        <xdr:cNvPicPr/>
      </xdr:nvPicPr>
      <xdr:blipFill>
        <a:blip r:embed="rId15"/>
        <a:stretch/>
      </xdr:blipFill>
      <xdr:spPr>
        <a:xfrm>
          <a:off x="1784160" y="3323592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147</xdr:row>
      <xdr:rowOff>38160</xdr:rowOff>
    </xdr:from>
    <xdr:to>
      <xdr:col>6</xdr:col>
      <xdr:colOff>524880</xdr:colOff>
      <xdr:row>148</xdr:row>
      <xdr:rowOff>23400</xdr:rowOff>
    </xdr:to>
    <xdr:pic>
      <xdr:nvPicPr>
        <xdr:cNvPr id="62" name="Picture 57" descr=""/>
        <xdr:cNvPicPr/>
      </xdr:nvPicPr>
      <xdr:blipFill>
        <a:blip r:embed="rId16"/>
        <a:stretch/>
      </xdr:blipFill>
      <xdr:spPr>
        <a:xfrm>
          <a:off x="5039640" y="3323592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168</xdr:row>
      <xdr:rowOff>38160</xdr:rowOff>
    </xdr:from>
    <xdr:to>
      <xdr:col>2</xdr:col>
      <xdr:colOff>524880</xdr:colOff>
      <xdr:row>169</xdr:row>
      <xdr:rowOff>23400</xdr:rowOff>
    </xdr:to>
    <xdr:pic>
      <xdr:nvPicPr>
        <xdr:cNvPr id="63" name="Picture 57" descr=""/>
        <xdr:cNvPicPr/>
      </xdr:nvPicPr>
      <xdr:blipFill>
        <a:blip r:embed="rId17"/>
        <a:stretch/>
      </xdr:blipFill>
      <xdr:spPr>
        <a:xfrm>
          <a:off x="1784160" y="3799188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168</xdr:row>
      <xdr:rowOff>38160</xdr:rowOff>
    </xdr:from>
    <xdr:to>
      <xdr:col>6</xdr:col>
      <xdr:colOff>524880</xdr:colOff>
      <xdr:row>169</xdr:row>
      <xdr:rowOff>23400</xdr:rowOff>
    </xdr:to>
    <xdr:pic>
      <xdr:nvPicPr>
        <xdr:cNvPr id="64" name="Picture 57" descr=""/>
        <xdr:cNvPicPr/>
      </xdr:nvPicPr>
      <xdr:blipFill>
        <a:blip r:embed="rId18"/>
        <a:stretch/>
      </xdr:blipFill>
      <xdr:spPr>
        <a:xfrm>
          <a:off x="5039640" y="3799188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189</xdr:row>
      <xdr:rowOff>38160</xdr:rowOff>
    </xdr:from>
    <xdr:to>
      <xdr:col>2</xdr:col>
      <xdr:colOff>524880</xdr:colOff>
      <xdr:row>190</xdr:row>
      <xdr:rowOff>23400</xdr:rowOff>
    </xdr:to>
    <xdr:pic>
      <xdr:nvPicPr>
        <xdr:cNvPr id="65" name="Picture 57" descr=""/>
        <xdr:cNvPicPr/>
      </xdr:nvPicPr>
      <xdr:blipFill>
        <a:blip r:embed="rId19"/>
        <a:stretch/>
      </xdr:blipFill>
      <xdr:spPr>
        <a:xfrm>
          <a:off x="1784160" y="4274820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189</xdr:row>
      <xdr:rowOff>38160</xdr:rowOff>
    </xdr:from>
    <xdr:to>
      <xdr:col>6</xdr:col>
      <xdr:colOff>524880</xdr:colOff>
      <xdr:row>190</xdr:row>
      <xdr:rowOff>23400</xdr:rowOff>
    </xdr:to>
    <xdr:pic>
      <xdr:nvPicPr>
        <xdr:cNvPr id="66" name="Picture 57" descr=""/>
        <xdr:cNvPicPr/>
      </xdr:nvPicPr>
      <xdr:blipFill>
        <a:blip r:embed="rId20"/>
        <a:stretch/>
      </xdr:blipFill>
      <xdr:spPr>
        <a:xfrm>
          <a:off x="5039640" y="4274820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210</xdr:row>
      <xdr:rowOff>38160</xdr:rowOff>
    </xdr:from>
    <xdr:to>
      <xdr:col>2</xdr:col>
      <xdr:colOff>524880</xdr:colOff>
      <xdr:row>211</xdr:row>
      <xdr:rowOff>23400</xdr:rowOff>
    </xdr:to>
    <xdr:pic>
      <xdr:nvPicPr>
        <xdr:cNvPr id="67" name="Picture 57" descr=""/>
        <xdr:cNvPicPr/>
      </xdr:nvPicPr>
      <xdr:blipFill>
        <a:blip r:embed="rId21"/>
        <a:stretch/>
      </xdr:blipFill>
      <xdr:spPr>
        <a:xfrm>
          <a:off x="1784160" y="4750416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210</xdr:row>
      <xdr:rowOff>38160</xdr:rowOff>
    </xdr:from>
    <xdr:to>
      <xdr:col>6</xdr:col>
      <xdr:colOff>524880</xdr:colOff>
      <xdr:row>211</xdr:row>
      <xdr:rowOff>23400</xdr:rowOff>
    </xdr:to>
    <xdr:pic>
      <xdr:nvPicPr>
        <xdr:cNvPr id="68" name="Picture 57" descr=""/>
        <xdr:cNvPicPr/>
      </xdr:nvPicPr>
      <xdr:blipFill>
        <a:blip r:embed="rId22"/>
        <a:stretch/>
      </xdr:blipFill>
      <xdr:spPr>
        <a:xfrm>
          <a:off x="5039640" y="4750416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231</xdr:row>
      <xdr:rowOff>38160</xdr:rowOff>
    </xdr:from>
    <xdr:to>
      <xdr:col>2</xdr:col>
      <xdr:colOff>524880</xdr:colOff>
      <xdr:row>232</xdr:row>
      <xdr:rowOff>23400</xdr:rowOff>
    </xdr:to>
    <xdr:pic>
      <xdr:nvPicPr>
        <xdr:cNvPr id="69" name="Picture 57" descr=""/>
        <xdr:cNvPicPr/>
      </xdr:nvPicPr>
      <xdr:blipFill>
        <a:blip r:embed="rId23"/>
        <a:stretch/>
      </xdr:blipFill>
      <xdr:spPr>
        <a:xfrm>
          <a:off x="1784160" y="5226048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231</xdr:row>
      <xdr:rowOff>38160</xdr:rowOff>
    </xdr:from>
    <xdr:to>
      <xdr:col>6</xdr:col>
      <xdr:colOff>524880</xdr:colOff>
      <xdr:row>232</xdr:row>
      <xdr:rowOff>23400</xdr:rowOff>
    </xdr:to>
    <xdr:pic>
      <xdr:nvPicPr>
        <xdr:cNvPr id="70" name="Picture 57" descr=""/>
        <xdr:cNvPicPr/>
      </xdr:nvPicPr>
      <xdr:blipFill>
        <a:blip r:embed="rId24"/>
        <a:stretch/>
      </xdr:blipFill>
      <xdr:spPr>
        <a:xfrm>
          <a:off x="5039640" y="5226048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0</xdr:row>
      <xdr:rowOff>38160</xdr:rowOff>
    </xdr:from>
    <xdr:to>
      <xdr:col>2</xdr:col>
      <xdr:colOff>524880</xdr:colOff>
      <xdr:row>1</xdr:row>
      <xdr:rowOff>23400</xdr:rowOff>
    </xdr:to>
    <xdr:pic>
      <xdr:nvPicPr>
        <xdr:cNvPr id="71" name="Picture 57" descr=""/>
        <xdr:cNvPicPr/>
      </xdr:nvPicPr>
      <xdr:blipFill>
        <a:blip r:embed="rId25"/>
        <a:stretch/>
      </xdr:blipFill>
      <xdr:spPr>
        <a:xfrm>
          <a:off x="1784160" y="3816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0</xdr:row>
      <xdr:rowOff>38160</xdr:rowOff>
    </xdr:from>
    <xdr:to>
      <xdr:col>2</xdr:col>
      <xdr:colOff>524880</xdr:colOff>
      <xdr:row>1</xdr:row>
      <xdr:rowOff>23400</xdr:rowOff>
    </xdr:to>
    <xdr:pic>
      <xdr:nvPicPr>
        <xdr:cNvPr id="72" name="Picture 57" descr=""/>
        <xdr:cNvPicPr/>
      </xdr:nvPicPr>
      <xdr:blipFill>
        <a:blip r:embed="rId26"/>
        <a:stretch/>
      </xdr:blipFill>
      <xdr:spPr>
        <a:xfrm>
          <a:off x="1784160" y="3816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0</xdr:row>
      <xdr:rowOff>38160</xdr:rowOff>
    </xdr:from>
    <xdr:to>
      <xdr:col>6</xdr:col>
      <xdr:colOff>524880</xdr:colOff>
      <xdr:row>1</xdr:row>
      <xdr:rowOff>23400</xdr:rowOff>
    </xdr:to>
    <xdr:pic>
      <xdr:nvPicPr>
        <xdr:cNvPr id="73" name="Picture 57" descr=""/>
        <xdr:cNvPicPr/>
      </xdr:nvPicPr>
      <xdr:blipFill>
        <a:blip r:embed="rId27"/>
        <a:stretch/>
      </xdr:blipFill>
      <xdr:spPr>
        <a:xfrm>
          <a:off x="5039640" y="3816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0</xdr:row>
      <xdr:rowOff>38160</xdr:rowOff>
    </xdr:from>
    <xdr:to>
      <xdr:col>6</xdr:col>
      <xdr:colOff>524880</xdr:colOff>
      <xdr:row>1</xdr:row>
      <xdr:rowOff>23400</xdr:rowOff>
    </xdr:to>
    <xdr:pic>
      <xdr:nvPicPr>
        <xdr:cNvPr id="74" name="Picture 57" descr=""/>
        <xdr:cNvPicPr/>
      </xdr:nvPicPr>
      <xdr:blipFill>
        <a:blip r:embed="rId28"/>
        <a:stretch/>
      </xdr:blipFill>
      <xdr:spPr>
        <a:xfrm>
          <a:off x="5039640" y="3816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</xdr:row>
      <xdr:rowOff>38160</xdr:rowOff>
    </xdr:from>
    <xdr:to>
      <xdr:col>2</xdr:col>
      <xdr:colOff>524880</xdr:colOff>
      <xdr:row>22</xdr:row>
      <xdr:rowOff>23400</xdr:rowOff>
    </xdr:to>
    <xdr:pic>
      <xdr:nvPicPr>
        <xdr:cNvPr id="75" name="Picture 57" descr=""/>
        <xdr:cNvPicPr/>
      </xdr:nvPicPr>
      <xdr:blipFill>
        <a:blip r:embed="rId29"/>
        <a:stretch/>
      </xdr:blipFill>
      <xdr:spPr>
        <a:xfrm>
          <a:off x="1784160" y="479412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</xdr:row>
      <xdr:rowOff>38160</xdr:rowOff>
    </xdr:from>
    <xdr:to>
      <xdr:col>2</xdr:col>
      <xdr:colOff>524880</xdr:colOff>
      <xdr:row>22</xdr:row>
      <xdr:rowOff>23400</xdr:rowOff>
    </xdr:to>
    <xdr:pic>
      <xdr:nvPicPr>
        <xdr:cNvPr id="76" name="Picture 57" descr=""/>
        <xdr:cNvPicPr/>
      </xdr:nvPicPr>
      <xdr:blipFill>
        <a:blip r:embed="rId30"/>
        <a:stretch/>
      </xdr:blipFill>
      <xdr:spPr>
        <a:xfrm>
          <a:off x="1784160" y="479412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</xdr:row>
      <xdr:rowOff>38160</xdr:rowOff>
    </xdr:from>
    <xdr:to>
      <xdr:col>6</xdr:col>
      <xdr:colOff>524880</xdr:colOff>
      <xdr:row>22</xdr:row>
      <xdr:rowOff>23400</xdr:rowOff>
    </xdr:to>
    <xdr:pic>
      <xdr:nvPicPr>
        <xdr:cNvPr id="77" name="Picture 57" descr=""/>
        <xdr:cNvPicPr/>
      </xdr:nvPicPr>
      <xdr:blipFill>
        <a:blip r:embed="rId31"/>
        <a:stretch/>
      </xdr:blipFill>
      <xdr:spPr>
        <a:xfrm>
          <a:off x="5039640" y="479412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</xdr:row>
      <xdr:rowOff>38160</xdr:rowOff>
    </xdr:from>
    <xdr:to>
      <xdr:col>6</xdr:col>
      <xdr:colOff>524880</xdr:colOff>
      <xdr:row>22</xdr:row>
      <xdr:rowOff>23400</xdr:rowOff>
    </xdr:to>
    <xdr:pic>
      <xdr:nvPicPr>
        <xdr:cNvPr id="78" name="Picture 57" descr=""/>
        <xdr:cNvPicPr/>
      </xdr:nvPicPr>
      <xdr:blipFill>
        <a:blip r:embed="rId32"/>
        <a:stretch/>
      </xdr:blipFill>
      <xdr:spPr>
        <a:xfrm>
          <a:off x="5039640" y="479412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42</xdr:row>
      <xdr:rowOff>38160</xdr:rowOff>
    </xdr:from>
    <xdr:to>
      <xdr:col>2</xdr:col>
      <xdr:colOff>524880</xdr:colOff>
      <xdr:row>43</xdr:row>
      <xdr:rowOff>23400</xdr:rowOff>
    </xdr:to>
    <xdr:pic>
      <xdr:nvPicPr>
        <xdr:cNvPr id="79" name="Picture 57" descr=""/>
        <xdr:cNvPicPr/>
      </xdr:nvPicPr>
      <xdr:blipFill>
        <a:blip r:embed="rId33"/>
        <a:stretch/>
      </xdr:blipFill>
      <xdr:spPr>
        <a:xfrm>
          <a:off x="1784160" y="945504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42</xdr:row>
      <xdr:rowOff>38160</xdr:rowOff>
    </xdr:from>
    <xdr:to>
      <xdr:col>2</xdr:col>
      <xdr:colOff>524880</xdr:colOff>
      <xdr:row>43</xdr:row>
      <xdr:rowOff>23400</xdr:rowOff>
    </xdr:to>
    <xdr:pic>
      <xdr:nvPicPr>
        <xdr:cNvPr id="80" name="Picture 57" descr=""/>
        <xdr:cNvPicPr/>
      </xdr:nvPicPr>
      <xdr:blipFill>
        <a:blip r:embed="rId34"/>
        <a:stretch/>
      </xdr:blipFill>
      <xdr:spPr>
        <a:xfrm>
          <a:off x="1784160" y="945504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42</xdr:row>
      <xdr:rowOff>38160</xdr:rowOff>
    </xdr:from>
    <xdr:to>
      <xdr:col>6</xdr:col>
      <xdr:colOff>524880</xdr:colOff>
      <xdr:row>43</xdr:row>
      <xdr:rowOff>23400</xdr:rowOff>
    </xdr:to>
    <xdr:pic>
      <xdr:nvPicPr>
        <xdr:cNvPr id="81" name="Picture 57" descr=""/>
        <xdr:cNvPicPr/>
      </xdr:nvPicPr>
      <xdr:blipFill>
        <a:blip r:embed="rId35"/>
        <a:stretch/>
      </xdr:blipFill>
      <xdr:spPr>
        <a:xfrm>
          <a:off x="5039640" y="945504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42</xdr:row>
      <xdr:rowOff>38160</xdr:rowOff>
    </xdr:from>
    <xdr:to>
      <xdr:col>6</xdr:col>
      <xdr:colOff>524880</xdr:colOff>
      <xdr:row>43</xdr:row>
      <xdr:rowOff>23400</xdr:rowOff>
    </xdr:to>
    <xdr:pic>
      <xdr:nvPicPr>
        <xdr:cNvPr id="82" name="Picture 57" descr=""/>
        <xdr:cNvPicPr/>
      </xdr:nvPicPr>
      <xdr:blipFill>
        <a:blip r:embed="rId36"/>
        <a:stretch/>
      </xdr:blipFill>
      <xdr:spPr>
        <a:xfrm>
          <a:off x="5039640" y="945504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63</xdr:row>
      <xdr:rowOff>38160</xdr:rowOff>
    </xdr:from>
    <xdr:to>
      <xdr:col>2</xdr:col>
      <xdr:colOff>524880</xdr:colOff>
      <xdr:row>64</xdr:row>
      <xdr:rowOff>23400</xdr:rowOff>
    </xdr:to>
    <xdr:pic>
      <xdr:nvPicPr>
        <xdr:cNvPr id="83" name="Picture 57" descr=""/>
        <xdr:cNvPicPr/>
      </xdr:nvPicPr>
      <xdr:blipFill>
        <a:blip r:embed="rId37"/>
        <a:stretch/>
      </xdr:blipFill>
      <xdr:spPr>
        <a:xfrm>
          <a:off x="1784160" y="1421136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63</xdr:row>
      <xdr:rowOff>38160</xdr:rowOff>
    </xdr:from>
    <xdr:to>
      <xdr:col>2</xdr:col>
      <xdr:colOff>524880</xdr:colOff>
      <xdr:row>64</xdr:row>
      <xdr:rowOff>23400</xdr:rowOff>
    </xdr:to>
    <xdr:pic>
      <xdr:nvPicPr>
        <xdr:cNvPr id="84" name="Picture 57" descr=""/>
        <xdr:cNvPicPr/>
      </xdr:nvPicPr>
      <xdr:blipFill>
        <a:blip r:embed="rId38"/>
        <a:stretch/>
      </xdr:blipFill>
      <xdr:spPr>
        <a:xfrm>
          <a:off x="1784160" y="1421136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63</xdr:row>
      <xdr:rowOff>38160</xdr:rowOff>
    </xdr:from>
    <xdr:to>
      <xdr:col>6</xdr:col>
      <xdr:colOff>524880</xdr:colOff>
      <xdr:row>64</xdr:row>
      <xdr:rowOff>23400</xdr:rowOff>
    </xdr:to>
    <xdr:pic>
      <xdr:nvPicPr>
        <xdr:cNvPr id="85" name="Picture 57" descr=""/>
        <xdr:cNvPicPr/>
      </xdr:nvPicPr>
      <xdr:blipFill>
        <a:blip r:embed="rId39"/>
        <a:stretch/>
      </xdr:blipFill>
      <xdr:spPr>
        <a:xfrm>
          <a:off x="5039640" y="1421136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63</xdr:row>
      <xdr:rowOff>38160</xdr:rowOff>
    </xdr:from>
    <xdr:to>
      <xdr:col>6</xdr:col>
      <xdr:colOff>524880</xdr:colOff>
      <xdr:row>64</xdr:row>
      <xdr:rowOff>23400</xdr:rowOff>
    </xdr:to>
    <xdr:pic>
      <xdr:nvPicPr>
        <xdr:cNvPr id="86" name="Picture 57" descr=""/>
        <xdr:cNvPicPr/>
      </xdr:nvPicPr>
      <xdr:blipFill>
        <a:blip r:embed="rId40"/>
        <a:stretch/>
      </xdr:blipFill>
      <xdr:spPr>
        <a:xfrm>
          <a:off x="5039640" y="1421136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84</xdr:row>
      <xdr:rowOff>38160</xdr:rowOff>
    </xdr:from>
    <xdr:to>
      <xdr:col>2</xdr:col>
      <xdr:colOff>524880</xdr:colOff>
      <xdr:row>85</xdr:row>
      <xdr:rowOff>23400</xdr:rowOff>
    </xdr:to>
    <xdr:pic>
      <xdr:nvPicPr>
        <xdr:cNvPr id="87" name="Picture 57" descr=""/>
        <xdr:cNvPicPr/>
      </xdr:nvPicPr>
      <xdr:blipFill>
        <a:blip r:embed="rId41"/>
        <a:stretch/>
      </xdr:blipFill>
      <xdr:spPr>
        <a:xfrm>
          <a:off x="1784160" y="1896732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84</xdr:row>
      <xdr:rowOff>38160</xdr:rowOff>
    </xdr:from>
    <xdr:to>
      <xdr:col>2</xdr:col>
      <xdr:colOff>524880</xdr:colOff>
      <xdr:row>85</xdr:row>
      <xdr:rowOff>23400</xdr:rowOff>
    </xdr:to>
    <xdr:pic>
      <xdr:nvPicPr>
        <xdr:cNvPr id="88" name="Picture 57" descr=""/>
        <xdr:cNvPicPr/>
      </xdr:nvPicPr>
      <xdr:blipFill>
        <a:blip r:embed="rId42"/>
        <a:stretch/>
      </xdr:blipFill>
      <xdr:spPr>
        <a:xfrm>
          <a:off x="1784160" y="1896732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84</xdr:row>
      <xdr:rowOff>38160</xdr:rowOff>
    </xdr:from>
    <xdr:to>
      <xdr:col>6</xdr:col>
      <xdr:colOff>524880</xdr:colOff>
      <xdr:row>85</xdr:row>
      <xdr:rowOff>23400</xdr:rowOff>
    </xdr:to>
    <xdr:pic>
      <xdr:nvPicPr>
        <xdr:cNvPr id="89" name="Picture 57" descr=""/>
        <xdr:cNvPicPr/>
      </xdr:nvPicPr>
      <xdr:blipFill>
        <a:blip r:embed="rId43"/>
        <a:stretch/>
      </xdr:blipFill>
      <xdr:spPr>
        <a:xfrm>
          <a:off x="5039640" y="1896732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84</xdr:row>
      <xdr:rowOff>38160</xdr:rowOff>
    </xdr:from>
    <xdr:to>
      <xdr:col>6</xdr:col>
      <xdr:colOff>524880</xdr:colOff>
      <xdr:row>85</xdr:row>
      <xdr:rowOff>23400</xdr:rowOff>
    </xdr:to>
    <xdr:pic>
      <xdr:nvPicPr>
        <xdr:cNvPr id="90" name="Picture 57" descr=""/>
        <xdr:cNvPicPr/>
      </xdr:nvPicPr>
      <xdr:blipFill>
        <a:blip r:embed="rId44"/>
        <a:stretch/>
      </xdr:blipFill>
      <xdr:spPr>
        <a:xfrm>
          <a:off x="5039640" y="1896732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105</xdr:row>
      <xdr:rowOff>38160</xdr:rowOff>
    </xdr:from>
    <xdr:to>
      <xdr:col>2</xdr:col>
      <xdr:colOff>524880</xdr:colOff>
      <xdr:row>106</xdr:row>
      <xdr:rowOff>23400</xdr:rowOff>
    </xdr:to>
    <xdr:pic>
      <xdr:nvPicPr>
        <xdr:cNvPr id="91" name="Picture 57" descr=""/>
        <xdr:cNvPicPr/>
      </xdr:nvPicPr>
      <xdr:blipFill>
        <a:blip r:embed="rId45"/>
        <a:stretch/>
      </xdr:blipFill>
      <xdr:spPr>
        <a:xfrm>
          <a:off x="1784160" y="2372364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105</xdr:row>
      <xdr:rowOff>38160</xdr:rowOff>
    </xdr:from>
    <xdr:to>
      <xdr:col>2</xdr:col>
      <xdr:colOff>524880</xdr:colOff>
      <xdr:row>106</xdr:row>
      <xdr:rowOff>23400</xdr:rowOff>
    </xdr:to>
    <xdr:pic>
      <xdr:nvPicPr>
        <xdr:cNvPr id="92" name="Picture 57" descr=""/>
        <xdr:cNvPicPr/>
      </xdr:nvPicPr>
      <xdr:blipFill>
        <a:blip r:embed="rId46"/>
        <a:stretch/>
      </xdr:blipFill>
      <xdr:spPr>
        <a:xfrm>
          <a:off x="1784160" y="2372364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105</xdr:row>
      <xdr:rowOff>38160</xdr:rowOff>
    </xdr:from>
    <xdr:to>
      <xdr:col>6</xdr:col>
      <xdr:colOff>524880</xdr:colOff>
      <xdr:row>106</xdr:row>
      <xdr:rowOff>23400</xdr:rowOff>
    </xdr:to>
    <xdr:pic>
      <xdr:nvPicPr>
        <xdr:cNvPr id="93" name="Picture 57" descr=""/>
        <xdr:cNvPicPr/>
      </xdr:nvPicPr>
      <xdr:blipFill>
        <a:blip r:embed="rId47"/>
        <a:stretch/>
      </xdr:blipFill>
      <xdr:spPr>
        <a:xfrm>
          <a:off x="5039640" y="2372364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105</xdr:row>
      <xdr:rowOff>38160</xdr:rowOff>
    </xdr:from>
    <xdr:to>
      <xdr:col>6</xdr:col>
      <xdr:colOff>524880</xdr:colOff>
      <xdr:row>106</xdr:row>
      <xdr:rowOff>23400</xdr:rowOff>
    </xdr:to>
    <xdr:pic>
      <xdr:nvPicPr>
        <xdr:cNvPr id="94" name="Picture 57" descr=""/>
        <xdr:cNvPicPr/>
      </xdr:nvPicPr>
      <xdr:blipFill>
        <a:blip r:embed="rId48"/>
        <a:stretch/>
      </xdr:blipFill>
      <xdr:spPr>
        <a:xfrm>
          <a:off x="5039640" y="2372364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126</xdr:row>
      <xdr:rowOff>38160</xdr:rowOff>
    </xdr:from>
    <xdr:to>
      <xdr:col>2</xdr:col>
      <xdr:colOff>524880</xdr:colOff>
      <xdr:row>127</xdr:row>
      <xdr:rowOff>23400</xdr:rowOff>
    </xdr:to>
    <xdr:pic>
      <xdr:nvPicPr>
        <xdr:cNvPr id="95" name="Picture 57" descr=""/>
        <xdr:cNvPicPr/>
      </xdr:nvPicPr>
      <xdr:blipFill>
        <a:blip r:embed="rId49"/>
        <a:stretch/>
      </xdr:blipFill>
      <xdr:spPr>
        <a:xfrm>
          <a:off x="1784160" y="2847960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126</xdr:row>
      <xdr:rowOff>38160</xdr:rowOff>
    </xdr:from>
    <xdr:to>
      <xdr:col>2</xdr:col>
      <xdr:colOff>524880</xdr:colOff>
      <xdr:row>127</xdr:row>
      <xdr:rowOff>23400</xdr:rowOff>
    </xdr:to>
    <xdr:pic>
      <xdr:nvPicPr>
        <xdr:cNvPr id="96" name="Picture 57" descr=""/>
        <xdr:cNvPicPr/>
      </xdr:nvPicPr>
      <xdr:blipFill>
        <a:blip r:embed="rId50"/>
        <a:stretch/>
      </xdr:blipFill>
      <xdr:spPr>
        <a:xfrm>
          <a:off x="1784160" y="2847960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126</xdr:row>
      <xdr:rowOff>38160</xdr:rowOff>
    </xdr:from>
    <xdr:to>
      <xdr:col>6</xdr:col>
      <xdr:colOff>524880</xdr:colOff>
      <xdr:row>127</xdr:row>
      <xdr:rowOff>23400</xdr:rowOff>
    </xdr:to>
    <xdr:pic>
      <xdr:nvPicPr>
        <xdr:cNvPr id="97" name="Picture 57" descr=""/>
        <xdr:cNvPicPr/>
      </xdr:nvPicPr>
      <xdr:blipFill>
        <a:blip r:embed="rId51"/>
        <a:stretch/>
      </xdr:blipFill>
      <xdr:spPr>
        <a:xfrm>
          <a:off x="5039640" y="2847960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126</xdr:row>
      <xdr:rowOff>38160</xdr:rowOff>
    </xdr:from>
    <xdr:to>
      <xdr:col>6</xdr:col>
      <xdr:colOff>524880</xdr:colOff>
      <xdr:row>127</xdr:row>
      <xdr:rowOff>23400</xdr:rowOff>
    </xdr:to>
    <xdr:pic>
      <xdr:nvPicPr>
        <xdr:cNvPr id="98" name="Picture 57" descr=""/>
        <xdr:cNvPicPr/>
      </xdr:nvPicPr>
      <xdr:blipFill>
        <a:blip r:embed="rId52"/>
        <a:stretch/>
      </xdr:blipFill>
      <xdr:spPr>
        <a:xfrm>
          <a:off x="5039640" y="2847960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147</xdr:row>
      <xdr:rowOff>38160</xdr:rowOff>
    </xdr:from>
    <xdr:to>
      <xdr:col>2</xdr:col>
      <xdr:colOff>524880</xdr:colOff>
      <xdr:row>148</xdr:row>
      <xdr:rowOff>23400</xdr:rowOff>
    </xdr:to>
    <xdr:pic>
      <xdr:nvPicPr>
        <xdr:cNvPr id="99" name="Picture 57" descr=""/>
        <xdr:cNvPicPr/>
      </xdr:nvPicPr>
      <xdr:blipFill>
        <a:blip r:embed="rId53"/>
        <a:stretch/>
      </xdr:blipFill>
      <xdr:spPr>
        <a:xfrm>
          <a:off x="1784160" y="3323592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147</xdr:row>
      <xdr:rowOff>38160</xdr:rowOff>
    </xdr:from>
    <xdr:to>
      <xdr:col>2</xdr:col>
      <xdr:colOff>524880</xdr:colOff>
      <xdr:row>148</xdr:row>
      <xdr:rowOff>23400</xdr:rowOff>
    </xdr:to>
    <xdr:pic>
      <xdr:nvPicPr>
        <xdr:cNvPr id="100" name="Picture 57" descr=""/>
        <xdr:cNvPicPr/>
      </xdr:nvPicPr>
      <xdr:blipFill>
        <a:blip r:embed="rId54"/>
        <a:stretch/>
      </xdr:blipFill>
      <xdr:spPr>
        <a:xfrm>
          <a:off x="1784160" y="3323592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147</xdr:row>
      <xdr:rowOff>38160</xdr:rowOff>
    </xdr:from>
    <xdr:to>
      <xdr:col>6</xdr:col>
      <xdr:colOff>524880</xdr:colOff>
      <xdr:row>148</xdr:row>
      <xdr:rowOff>23400</xdr:rowOff>
    </xdr:to>
    <xdr:pic>
      <xdr:nvPicPr>
        <xdr:cNvPr id="101" name="Picture 57" descr=""/>
        <xdr:cNvPicPr/>
      </xdr:nvPicPr>
      <xdr:blipFill>
        <a:blip r:embed="rId55"/>
        <a:stretch/>
      </xdr:blipFill>
      <xdr:spPr>
        <a:xfrm>
          <a:off x="5039640" y="3323592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147</xdr:row>
      <xdr:rowOff>38160</xdr:rowOff>
    </xdr:from>
    <xdr:to>
      <xdr:col>6</xdr:col>
      <xdr:colOff>524880</xdr:colOff>
      <xdr:row>148</xdr:row>
      <xdr:rowOff>23400</xdr:rowOff>
    </xdr:to>
    <xdr:pic>
      <xdr:nvPicPr>
        <xdr:cNvPr id="102" name="Picture 57" descr=""/>
        <xdr:cNvPicPr/>
      </xdr:nvPicPr>
      <xdr:blipFill>
        <a:blip r:embed="rId56"/>
        <a:stretch/>
      </xdr:blipFill>
      <xdr:spPr>
        <a:xfrm>
          <a:off x="5039640" y="3323592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168</xdr:row>
      <xdr:rowOff>38160</xdr:rowOff>
    </xdr:from>
    <xdr:to>
      <xdr:col>2</xdr:col>
      <xdr:colOff>524880</xdr:colOff>
      <xdr:row>169</xdr:row>
      <xdr:rowOff>23400</xdr:rowOff>
    </xdr:to>
    <xdr:pic>
      <xdr:nvPicPr>
        <xdr:cNvPr id="103" name="Picture 57" descr=""/>
        <xdr:cNvPicPr/>
      </xdr:nvPicPr>
      <xdr:blipFill>
        <a:blip r:embed="rId57"/>
        <a:stretch/>
      </xdr:blipFill>
      <xdr:spPr>
        <a:xfrm>
          <a:off x="1784160" y="3799188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168</xdr:row>
      <xdr:rowOff>38160</xdr:rowOff>
    </xdr:from>
    <xdr:to>
      <xdr:col>2</xdr:col>
      <xdr:colOff>524880</xdr:colOff>
      <xdr:row>169</xdr:row>
      <xdr:rowOff>23400</xdr:rowOff>
    </xdr:to>
    <xdr:pic>
      <xdr:nvPicPr>
        <xdr:cNvPr id="104" name="Picture 57" descr=""/>
        <xdr:cNvPicPr/>
      </xdr:nvPicPr>
      <xdr:blipFill>
        <a:blip r:embed="rId58"/>
        <a:stretch/>
      </xdr:blipFill>
      <xdr:spPr>
        <a:xfrm>
          <a:off x="1784160" y="3799188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168</xdr:row>
      <xdr:rowOff>38160</xdr:rowOff>
    </xdr:from>
    <xdr:to>
      <xdr:col>6</xdr:col>
      <xdr:colOff>524880</xdr:colOff>
      <xdr:row>169</xdr:row>
      <xdr:rowOff>23400</xdr:rowOff>
    </xdr:to>
    <xdr:pic>
      <xdr:nvPicPr>
        <xdr:cNvPr id="105" name="Picture 57" descr=""/>
        <xdr:cNvPicPr/>
      </xdr:nvPicPr>
      <xdr:blipFill>
        <a:blip r:embed="rId59"/>
        <a:stretch/>
      </xdr:blipFill>
      <xdr:spPr>
        <a:xfrm>
          <a:off x="5039640" y="3799188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168</xdr:row>
      <xdr:rowOff>38160</xdr:rowOff>
    </xdr:from>
    <xdr:to>
      <xdr:col>6</xdr:col>
      <xdr:colOff>524880</xdr:colOff>
      <xdr:row>169</xdr:row>
      <xdr:rowOff>23400</xdr:rowOff>
    </xdr:to>
    <xdr:pic>
      <xdr:nvPicPr>
        <xdr:cNvPr id="106" name="Picture 57" descr=""/>
        <xdr:cNvPicPr/>
      </xdr:nvPicPr>
      <xdr:blipFill>
        <a:blip r:embed="rId60"/>
        <a:stretch/>
      </xdr:blipFill>
      <xdr:spPr>
        <a:xfrm>
          <a:off x="5039640" y="3799188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189</xdr:row>
      <xdr:rowOff>38160</xdr:rowOff>
    </xdr:from>
    <xdr:to>
      <xdr:col>2</xdr:col>
      <xdr:colOff>524880</xdr:colOff>
      <xdr:row>190</xdr:row>
      <xdr:rowOff>23400</xdr:rowOff>
    </xdr:to>
    <xdr:pic>
      <xdr:nvPicPr>
        <xdr:cNvPr id="107" name="Picture 57" descr=""/>
        <xdr:cNvPicPr/>
      </xdr:nvPicPr>
      <xdr:blipFill>
        <a:blip r:embed="rId61"/>
        <a:stretch/>
      </xdr:blipFill>
      <xdr:spPr>
        <a:xfrm>
          <a:off x="1784160" y="4274820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189</xdr:row>
      <xdr:rowOff>38160</xdr:rowOff>
    </xdr:from>
    <xdr:to>
      <xdr:col>2</xdr:col>
      <xdr:colOff>524880</xdr:colOff>
      <xdr:row>190</xdr:row>
      <xdr:rowOff>23400</xdr:rowOff>
    </xdr:to>
    <xdr:pic>
      <xdr:nvPicPr>
        <xdr:cNvPr id="108" name="Picture 57" descr=""/>
        <xdr:cNvPicPr/>
      </xdr:nvPicPr>
      <xdr:blipFill>
        <a:blip r:embed="rId62"/>
        <a:stretch/>
      </xdr:blipFill>
      <xdr:spPr>
        <a:xfrm>
          <a:off x="1784160" y="4274820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189</xdr:row>
      <xdr:rowOff>38160</xdr:rowOff>
    </xdr:from>
    <xdr:to>
      <xdr:col>6</xdr:col>
      <xdr:colOff>524880</xdr:colOff>
      <xdr:row>190</xdr:row>
      <xdr:rowOff>23400</xdr:rowOff>
    </xdr:to>
    <xdr:pic>
      <xdr:nvPicPr>
        <xdr:cNvPr id="109" name="Picture 57" descr=""/>
        <xdr:cNvPicPr/>
      </xdr:nvPicPr>
      <xdr:blipFill>
        <a:blip r:embed="rId63"/>
        <a:stretch/>
      </xdr:blipFill>
      <xdr:spPr>
        <a:xfrm>
          <a:off x="5039640" y="4274820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189</xdr:row>
      <xdr:rowOff>38160</xdr:rowOff>
    </xdr:from>
    <xdr:to>
      <xdr:col>6</xdr:col>
      <xdr:colOff>524880</xdr:colOff>
      <xdr:row>190</xdr:row>
      <xdr:rowOff>23400</xdr:rowOff>
    </xdr:to>
    <xdr:pic>
      <xdr:nvPicPr>
        <xdr:cNvPr id="110" name="Picture 57" descr=""/>
        <xdr:cNvPicPr/>
      </xdr:nvPicPr>
      <xdr:blipFill>
        <a:blip r:embed="rId64"/>
        <a:stretch/>
      </xdr:blipFill>
      <xdr:spPr>
        <a:xfrm>
          <a:off x="5039640" y="4274820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210</xdr:row>
      <xdr:rowOff>38160</xdr:rowOff>
    </xdr:from>
    <xdr:to>
      <xdr:col>2</xdr:col>
      <xdr:colOff>524880</xdr:colOff>
      <xdr:row>211</xdr:row>
      <xdr:rowOff>23400</xdr:rowOff>
    </xdr:to>
    <xdr:pic>
      <xdr:nvPicPr>
        <xdr:cNvPr id="111" name="Picture 57" descr=""/>
        <xdr:cNvPicPr/>
      </xdr:nvPicPr>
      <xdr:blipFill>
        <a:blip r:embed="rId65"/>
        <a:stretch/>
      </xdr:blipFill>
      <xdr:spPr>
        <a:xfrm>
          <a:off x="1784160" y="4750416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210</xdr:row>
      <xdr:rowOff>38160</xdr:rowOff>
    </xdr:from>
    <xdr:to>
      <xdr:col>2</xdr:col>
      <xdr:colOff>524880</xdr:colOff>
      <xdr:row>211</xdr:row>
      <xdr:rowOff>23400</xdr:rowOff>
    </xdr:to>
    <xdr:pic>
      <xdr:nvPicPr>
        <xdr:cNvPr id="112" name="Picture 57" descr=""/>
        <xdr:cNvPicPr/>
      </xdr:nvPicPr>
      <xdr:blipFill>
        <a:blip r:embed="rId66"/>
        <a:stretch/>
      </xdr:blipFill>
      <xdr:spPr>
        <a:xfrm>
          <a:off x="1784160" y="47504160"/>
          <a:ext cx="63612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210</xdr:row>
      <xdr:rowOff>38160</xdr:rowOff>
    </xdr:from>
    <xdr:to>
      <xdr:col>6</xdr:col>
      <xdr:colOff>524880</xdr:colOff>
      <xdr:row>211</xdr:row>
      <xdr:rowOff>23400</xdr:rowOff>
    </xdr:to>
    <xdr:pic>
      <xdr:nvPicPr>
        <xdr:cNvPr id="113" name="Picture 57" descr=""/>
        <xdr:cNvPicPr/>
      </xdr:nvPicPr>
      <xdr:blipFill>
        <a:blip r:embed="rId67"/>
        <a:stretch/>
      </xdr:blipFill>
      <xdr:spPr>
        <a:xfrm>
          <a:off x="5039640" y="4750416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210</xdr:row>
      <xdr:rowOff>38160</xdr:rowOff>
    </xdr:from>
    <xdr:to>
      <xdr:col>6</xdr:col>
      <xdr:colOff>524880</xdr:colOff>
      <xdr:row>211</xdr:row>
      <xdr:rowOff>23400</xdr:rowOff>
    </xdr:to>
    <xdr:pic>
      <xdr:nvPicPr>
        <xdr:cNvPr id="114" name="Picture 57" descr=""/>
        <xdr:cNvPicPr/>
      </xdr:nvPicPr>
      <xdr:blipFill>
        <a:blip r:embed="rId68"/>
        <a:stretch/>
      </xdr:blipFill>
      <xdr:spPr>
        <a:xfrm>
          <a:off x="5039640" y="47504160"/>
          <a:ext cx="626760" cy="1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231</xdr:row>
      <xdr:rowOff>38160</xdr:rowOff>
    </xdr:from>
    <xdr:to>
      <xdr:col>2</xdr:col>
      <xdr:colOff>524880</xdr:colOff>
      <xdr:row>232</xdr:row>
      <xdr:rowOff>23400</xdr:rowOff>
    </xdr:to>
    <xdr:pic>
      <xdr:nvPicPr>
        <xdr:cNvPr id="115" name="Picture 57" descr=""/>
        <xdr:cNvPicPr/>
      </xdr:nvPicPr>
      <xdr:blipFill>
        <a:blip r:embed="rId69"/>
        <a:stretch/>
      </xdr:blipFill>
      <xdr:spPr>
        <a:xfrm>
          <a:off x="1784160" y="5226048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1193760</xdr:colOff>
      <xdr:row>231</xdr:row>
      <xdr:rowOff>38160</xdr:rowOff>
    </xdr:from>
    <xdr:to>
      <xdr:col>2</xdr:col>
      <xdr:colOff>524880</xdr:colOff>
      <xdr:row>232</xdr:row>
      <xdr:rowOff>23400</xdr:rowOff>
    </xdr:to>
    <xdr:pic>
      <xdr:nvPicPr>
        <xdr:cNvPr id="116" name="Picture 57" descr=""/>
        <xdr:cNvPicPr/>
      </xdr:nvPicPr>
      <xdr:blipFill>
        <a:blip r:embed="rId70"/>
        <a:stretch/>
      </xdr:blipFill>
      <xdr:spPr>
        <a:xfrm>
          <a:off x="1784160" y="52260480"/>
          <a:ext cx="63612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231</xdr:row>
      <xdr:rowOff>38160</xdr:rowOff>
    </xdr:from>
    <xdr:to>
      <xdr:col>6</xdr:col>
      <xdr:colOff>524880</xdr:colOff>
      <xdr:row>232</xdr:row>
      <xdr:rowOff>23400</xdr:rowOff>
    </xdr:to>
    <xdr:pic>
      <xdr:nvPicPr>
        <xdr:cNvPr id="117" name="Picture 57" descr=""/>
        <xdr:cNvPicPr/>
      </xdr:nvPicPr>
      <xdr:blipFill>
        <a:blip r:embed="rId71"/>
        <a:stretch/>
      </xdr:blipFill>
      <xdr:spPr>
        <a:xfrm>
          <a:off x="5039640" y="52260480"/>
          <a:ext cx="626760" cy="15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1193760</xdr:colOff>
      <xdr:row>231</xdr:row>
      <xdr:rowOff>38160</xdr:rowOff>
    </xdr:from>
    <xdr:to>
      <xdr:col>6</xdr:col>
      <xdr:colOff>524880</xdr:colOff>
      <xdr:row>232</xdr:row>
      <xdr:rowOff>23400</xdr:rowOff>
    </xdr:to>
    <xdr:pic>
      <xdr:nvPicPr>
        <xdr:cNvPr id="118" name="Picture 57" descr=""/>
        <xdr:cNvPicPr/>
      </xdr:nvPicPr>
      <xdr:blipFill>
        <a:blip r:embed="rId72"/>
        <a:stretch/>
      </xdr:blipFill>
      <xdr:spPr>
        <a:xfrm>
          <a:off x="5039640" y="52260480"/>
          <a:ext cx="626760" cy="150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10.7421875" defaultRowHeight="12.5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0" width="20.79"/>
    <col collapsed="false" customWidth="true" hidden="false" outlineLevel="0" max="3" min="3" style="0" width="16.2"/>
    <col collapsed="false" customWidth="true" hidden="false" outlineLevel="0" max="4" min="4" style="0" width="20.79"/>
    <col collapsed="false" customWidth="true" hidden="false" outlineLevel="0" max="7" min="7" style="1" width="10.65"/>
    <col collapsed="false" customWidth="true" hidden="false" outlineLevel="0" max="8" min="8" style="0" width="13.09"/>
    <col collapsed="false" customWidth="true" hidden="false" outlineLevel="0" max="9" min="9" style="0" width="6.75"/>
    <col collapsed="false" customWidth="true" hidden="false" outlineLevel="0" max="10" min="10" style="0" width="22.14"/>
    <col collapsed="false" customWidth="true" hidden="false" outlineLevel="0" max="11" min="11" style="0" width="15.39"/>
    <col collapsed="false" customWidth="true" hidden="false" outlineLevel="0" max="12" min="12" style="0" width="21.17"/>
    <col collapsed="false" customWidth="true" hidden="false" outlineLevel="0" max="13" min="13" style="0" width="9.85"/>
    <col collapsed="false" customWidth="true" hidden="true" outlineLevel="0" max="16" min="14" style="0" width="11.52"/>
  </cols>
  <sheetData>
    <row r="1" customFormat="false" ht="12.5" hidden="false" customHeight="false" outlineLevel="0" collapsed="false">
      <c r="A1" s="0"/>
      <c r="G1" s="2"/>
      <c r="H1" s="3"/>
      <c r="I1" s="4" t="s">
        <v>0</v>
      </c>
      <c r="J1" s="5"/>
      <c r="K1" s="5"/>
      <c r="L1" s="5"/>
      <c r="M1" s="6"/>
      <c r="N1" s="7"/>
      <c r="O1" s="7"/>
      <c r="P1" s="7"/>
      <c r="Q1" s="7"/>
      <c r="R1" s="7"/>
      <c r="S1" s="7"/>
      <c r="T1" s="7"/>
    </row>
    <row r="2" customFormat="false" ht="13" hidden="false" customHeight="false" outlineLevel="0" collapsed="false">
      <c r="A2" s="8" t="s">
        <v>1</v>
      </c>
      <c r="C2" s="9" t="s">
        <v>2</v>
      </c>
      <c r="D2" s="9" t="s">
        <v>3</v>
      </c>
      <c r="G2" s="2"/>
      <c r="H2" s="3"/>
      <c r="I2" s="10" t="s">
        <v>4</v>
      </c>
      <c r="J2" s="11"/>
      <c r="K2" s="11"/>
      <c r="L2" s="11"/>
      <c r="M2" s="12"/>
      <c r="N2" s="7"/>
      <c r="O2" s="7"/>
      <c r="P2" s="7"/>
      <c r="Q2" s="7"/>
      <c r="R2" s="7"/>
      <c r="S2" s="7"/>
      <c r="T2" s="7"/>
    </row>
    <row r="3" customFormat="false" ht="16" hidden="false" customHeight="false" outlineLevel="0" collapsed="false">
      <c r="A3" s="13" t="s">
        <v>5</v>
      </c>
      <c r="B3" s="13"/>
      <c r="C3" s="14" t="n">
        <v>44421</v>
      </c>
      <c r="D3" s="15" t="s">
        <v>6</v>
      </c>
      <c r="E3" s="16"/>
      <c r="F3" s="17"/>
      <c r="G3" s="2"/>
      <c r="H3" s="3"/>
      <c r="I3" s="18" t="s">
        <v>7</v>
      </c>
      <c r="J3" s="19"/>
      <c r="K3" s="19"/>
      <c r="L3" s="19"/>
      <c r="M3" s="20"/>
      <c r="N3" s="7"/>
      <c r="O3" s="7"/>
      <c r="P3" s="7"/>
      <c r="Q3" s="7"/>
      <c r="R3" s="7"/>
      <c r="S3" s="7"/>
      <c r="T3" s="7"/>
    </row>
    <row r="4" customFormat="false" ht="13" hidden="false" customHeight="false" outlineLevel="0" collapsed="false">
      <c r="A4" s="2"/>
      <c r="B4" s="2"/>
      <c r="C4" s="2"/>
      <c r="D4" s="2"/>
      <c r="E4" s="21"/>
      <c r="F4" s="2"/>
      <c r="G4" s="2"/>
      <c r="H4" s="3"/>
      <c r="I4" s="22" t="s">
        <v>8</v>
      </c>
      <c r="J4" s="3"/>
      <c r="K4" s="3"/>
      <c r="L4" s="3"/>
      <c r="M4" s="3"/>
    </row>
    <row r="5" customFormat="false" ht="15.5" hidden="false" customHeight="false" outlineLevel="0" collapsed="false">
      <c r="A5" s="23" t="s">
        <v>9</v>
      </c>
      <c r="B5" s="23" t="s">
        <v>10</v>
      </c>
      <c r="C5" s="23" t="s">
        <v>11</v>
      </c>
      <c r="D5" s="23" t="s">
        <v>12</v>
      </c>
      <c r="E5" s="23" t="s">
        <v>13</v>
      </c>
      <c r="F5" s="23" t="s">
        <v>14</v>
      </c>
      <c r="G5" s="24" t="s">
        <v>15</v>
      </c>
      <c r="H5" s="3"/>
      <c r="I5" s="25" t="s">
        <v>14</v>
      </c>
      <c r="J5" s="26" t="s">
        <v>10</v>
      </c>
      <c r="K5" s="26" t="s">
        <v>11</v>
      </c>
      <c r="L5" s="26" t="s">
        <v>12</v>
      </c>
      <c r="M5" s="26" t="s">
        <v>13</v>
      </c>
      <c r="O5" s="3" t="s">
        <v>16</v>
      </c>
      <c r="P5" s="3"/>
    </row>
    <row r="6" customFormat="false" ht="15" hidden="false" customHeight="false" outlineLevel="0" collapsed="false">
      <c r="A6" s="27" t="n">
        <v>1</v>
      </c>
      <c r="B6" s="28" t="str">
        <f aca="false">VLOOKUP(F6,$I$6:$M$21,2,0)</f>
        <v>Richter</v>
      </c>
      <c r="C6" s="28" t="str">
        <f aca="false">VLOOKUP(F6,$I$6:$M$21,3,0)</f>
        <v>Laurenz</v>
      </c>
      <c r="D6" s="28" t="n">
        <f aca="false">VLOOKUP(F6,$I$6:$M$21,4,0)</f>
        <v>0</v>
      </c>
      <c r="E6" s="29" t="n">
        <f aca="false">VLOOKUP(F6,$I$6:$M$21,5,0)</f>
        <v>1126</v>
      </c>
      <c r="F6" s="30" t="s">
        <v>17</v>
      </c>
      <c r="G6" s="31" t="n">
        <f aca="false">(E6+E7+E8+E9)/4</f>
        <v>467.75</v>
      </c>
      <c r="H6" s="32"/>
      <c r="I6" s="33" t="s">
        <v>17</v>
      </c>
      <c r="J6" s="34" t="s">
        <v>18</v>
      </c>
      <c r="K6" s="34" t="s">
        <v>19</v>
      </c>
      <c r="L6" s="35"/>
      <c r="M6" s="36" t="n">
        <v>1126</v>
      </c>
      <c r="O6" s="37" t="s">
        <v>17</v>
      </c>
      <c r="P6" s="3"/>
    </row>
    <row r="7" customFormat="false" ht="15" hidden="false" customHeight="false" outlineLevel="0" collapsed="false">
      <c r="A7" s="27" t="n">
        <v>2</v>
      </c>
      <c r="B7" s="38" t="str">
        <f aca="false">VLOOKUP(F7,$I$6:$M$21,2,0)</f>
        <v>Romanovic</v>
      </c>
      <c r="C7" s="38" t="str">
        <f aca="false">VLOOKUP(F7,$I$6:$M$21,3,0)</f>
        <v>Miloje</v>
      </c>
      <c r="D7" s="38" t="n">
        <f aca="false">VLOOKUP(F7,$I$6:$M$21,4,0)</f>
        <v>0</v>
      </c>
      <c r="E7" s="39" t="n">
        <f aca="false">VLOOKUP(F7,$I$6:$M$21,5,0)</f>
        <v>745</v>
      </c>
      <c r="F7" s="40" t="s">
        <v>20</v>
      </c>
      <c r="G7" s="41"/>
      <c r="H7" s="3"/>
      <c r="I7" s="42" t="s">
        <v>21</v>
      </c>
      <c r="J7" s="34" t="s">
        <v>22</v>
      </c>
      <c r="K7" s="34" t="s">
        <v>23</v>
      </c>
      <c r="L7" s="35"/>
      <c r="M7" s="36" t="n">
        <v>1083</v>
      </c>
      <c r="O7" s="37" t="s">
        <v>20</v>
      </c>
      <c r="P7" s="3"/>
    </row>
    <row r="8" customFormat="false" ht="15" hidden="false" customHeight="false" outlineLevel="0" collapsed="false">
      <c r="A8" s="27" t="n">
        <v>3</v>
      </c>
      <c r="B8" s="38" t="str">
        <f aca="false">VLOOKUP(F8,$I$6:$M$21,2,0)</f>
        <v>Farooq</v>
      </c>
      <c r="C8" s="38" t="str">
        <f aca="false">VLOOKUP(F8,$I$6:$M$21,3,0)</f>
        <v>Badar</v>
      </c>
      <c r="D8" s="38" t="n">
        <f aca="false">VLOOKUP(F8,$I$6:$M$21,4,0)</f>
        <v>0</v>
      </c>
      <c r="E8" s="39" t="n">
        <f aca="false">VLOOKUP(F8,$I$6:$M$21,5,0)</f>
        <v>0</v>
      </c>
      <c r="F8" s="40" t="s">
        <v>24</v>
      </c>
      <c r="G8" s="41"/>
      <c r="H8" s="3"/>
      <c r="I8" s="42" t="s">
        <v>25</v>
      </c>
      <c r="J8" s="34" t="s">
        <v>26</v>
      </c>
      <c r="K8" s="34" t="s">
        <v>27</v>
      </c>
      <c r="L8" s="35"/>
      <c r="M8" s="36" t="n">
        <v>1064</v>
      </c>
      <c r="O8" s="37" t="s">
        <v>24</v>
      </c>
      <c r="P8" s="3"/>
    </row>
    <row r="9" customFormat="false" ht="15" hidden="false" customHeight="false" outlineLevel="0" collapsed="false">
      <c r="A9" s="43" t="n">
        <v>4</v>
      </c>
      <c r="B9" s="44" t="str">
        <f aca="false">VLOOKUP(F9,$I$6:$M$21,2,0)</f>
        <v>Freilos</v>
      </c>
      <c r="C9" s="44" t="str">
        <f aca="false">VLOOKUP(F9,$I$6:$M$21,3,0)</f>
        <v>Freilos</v>
      </c>
      <c r="D9" s="44" t="n">
        <f aca="false">VLOOKUP(F9,$I$6:$M$21,4,0)</f>
        <v>0</v>
      </c>
      <c r="E9" s="45" t="n">
        <f aca="false">VLOOKUP(F9,$I$6:$M$21,5,0)</f>
        <v>0</v>
      </c>
      <c r="F9" s="46" t="s">
        <v>28</v>
      </c>
      <c r="G9" s="43"/>
      <c r="H9" s="3"/>
      <c r="I9" s="42" t="s">
        <v>29</v>
      </c>
      <c r="J9" s="47" t="s">
        <v>30</v>
      </c>
      <c r="K9" s="47" t="s">
        <v>31</v>
      </c>
      <c r="L9" s="35"/>
      <c r="M9" s="36" t="n">
        <v>986</v>
      </c>
      <c r="O9" s="48" t="s">
        <v>28</v>
      </c>
      <c r="P9" s="3"/>
    </row>
    <row r="10" customFormat="false" ht="15" hidden="false" customHeight="false" outlineLevel="0" collapsed="false">
      <c r="A10" s="49" t="n">
        <v>5</v>
      </c>
      <c r="B10" s="50" t="str">
        <f aca="false">VLOOKUP(F10,$I$6:$M$21,2,0)</f>
        <v>Bednarz, Jannis</v>
      </c>
      <c r="C10" s="50" t="str">
        <f aca="false">VLOOKUP(F10,$I$6:$M$21,3,0)</f>
        <v>Jannis</v>
      </c>
      <c r="D10" s="50" t="n">
        <f aca="false">VLOOKUP(F10,$I$6:$M$21,4,0)</f>
        <v>0</v>
      </c>
      <c r="E10" s="51" t="n">
        <f aca="false">VLOOKUP(F10,$I$6:$M$21,5,0)</f>
        <v>1083</v>
      </c>
      <c r="F10" s="52" t="s">
        <v>21</v>
      </c>
      <c r="G10" s="53" t="n">
        <f aca="false">(E10+E11+E12+E13)/4</f>
        <v>489.5</v>
      </c>
      <c r="H10" s="3"/>
      <c r="I10" s="54" t="s">
        <v>32</v>
      </c>
      <c r="J10" s="47" t="s">
        <v>33</v>
      </c>
      <c r="K10" s="47" t="s">
        <v>34</v>
      </c>
      <c r="L10" s="35"/>
      <c r="M10" s="36" t="n">
        <v>926</v>
      </c>
      <c r="O10" s="37" t="s">
        <v>21</v>
      </c>
      <c r="P10" s="3"/>
    </row>
    <row r="11" customFormat="false" ht="15" hidden="false" customHeight="false" outlineLevel="0" collapsed="false">
      <c r="A11" s="49" t="n">
        <v>6</v>
      </c>
      <c r="B11" s="55" t="str">
        <f aca="false">VLOOKUP(F11,$I$6:$M$21,2,0)</f>
        <v>Haveneth</v>
      </c>
      <c r="C11" s="55" t="str">
        <f aca="false">VLOOKUP(F11,$I$6:$M$21,3,0)</f>
        <v>Finn</v>
      </c>
      <c r="D11" s="55" t="n">
        <f aca="false">VLOOKUP(F11,$I$6:$M$21,4,0)</f>
        <v>0</v>
      </c>
      <c r="E11" s="56" t="n">
        <f aca="false">VLOOKUP(F11,$I$6:$M$21,5,0)</f>
        <v>875</v>
      </c>
      <c r="F11" s="57" t="s">
        <v>35</v>
      </c>
      <c r="G11" s="58"/>
      <c r="H11" s="3"/>
      <c r="I11" s="42" t="s">
        <v>36</v>
      </c>
      <c r="J11" s="47" t="s">
        <v>37</v>
      </c>
      <c r="K11" s="47" t="s">
        <v>38</v>
      </c>
      <c r="L11" s="35"/>
      <c r="M11" s="36" t="n">
        <v>879</v>
      </c>
      <c r="O11" s="37" t="s">
        <v>35</v>
      </c>
      <c r="P11" s="3"/>
    </row>
    <row r="12" customFormat="false" ht="15" hidden="false" customHeight="false" outlineLevel="0" collapsed="false">
      <c r="A12" s="49" t="n">
        <v>7</v>
      </c>
      <c r="B12" s="55" t="str">
        <f aca="false">VLOOKUP(F12,$I$6:$M$21,2,0)</f>
        <v>Spanjaard</v>
      </c>
      <c r="C12" s="55" t="str">
        <f aca="false">VLOOKUP(F12,$I$6:$M$21,3,0)</f>
        <v>Fiete</v>
      </c>
      <c r="D12" s="55" t="n">
        <f aca="false">VLOOKUP(F12,$I$6:$M$21,4,0)</f>
        <v>0</v>
      </c>
      <c r="E12" s="56" t="n">
        <f aca="false">VLOOKUP(F12,$I$6:$M$21,5,0)</f>
        <v>0</v>
      </c>
      <c r="F12" s="57" t="s">
        <v>39</v>
      </c>
      <c r="G12" s="58"/>
      <c r="H12" s="3"/>
      <c r="I12" s="42" t="s">
        <v>35</v>
      </c>
      <c r="J12" s="47" t="s">
        <v>40</v>
      </c>
      <c r="K12" s="47" t="s">
        <v>41</v>
      </c>
      <c r="L12" s="35"/>
      <c r="M12" s="36" t="n">
        <v>875</v>
      </c>
      <c r="O12" s="37" t="s">
        <v>39</v>
      </c>
      <c r="P12" s="3"/>
    </row>
    <row r="13" customFormat="false" ht="15" hidden="false" customHeight="false" outlineLevel="0" collapsed="false">
      <c r="A13" s="59" t="n">
        <v>8</v>
      </c>
      <c r="B13" s="60" t="str">
        <f aca="false">VLOOKUP(F13,$I$6:$M$21,2,0)</f>
        <v>Spanjaard, Andreas</v>
      </c>
      <c r="C13" s="60" t="str">
        <f aca="false">VLOOKUP(F13,$I$6:$M$21,3,0)</f>
        <v>Andreas</v>
      </c>
      <c r="D13" s="60" t="n">
        <f aca="false">VLOOKUP(F13,$I$6:$M$21,4,0)</f>
        <v>0</v>
      </c>
      <c r="E13" s="61" t="n">
        <f aca="false">VLOOKUP(F13,$I$6:$M$21,5,0)</f>
        <v>0</v>
      </c>
      <c r="F13" s="62" t="s">
        <v>42</v>
      </c>
      <c r="G13" s="59"/>
      <c r="H13" s="3"/>
      <c r="I13" s="42" t="s">
        <v>20</v>
      </c>
      <c r="J13" s="47" t="s">
        <v>43</v>
      </c>
      <c r="K13" s="47" t="s">
        <v>44</v>
      </c>
      <c r="L13" s="35"/>
      <c r="M13" s="36" t="n">
        <v>745</v>
      </c>
      <c r="O13" s="48" t="s">
        <v>42</v>
      </c>
      <c r="P13" s="3"/>
    </row>
    <row r="14" customFormat="false" ht="15" hidden="false" customHeight="false" outlineLevel="0" collapsed="false">
      <c r="A14" s="27" t="n">
        <v>9</v>
      </c>
      <c r="B14" s="63" t="str">
        <f aca="false">VLOOKUP(F14,$I$6:$M$21,2,0)</f>
        <v>Mattheuer</v>
      </c>
      <c r="C14" s="63" t="str">
        <f aca="false">VLOOKUP(F14,$I$6:$M$21,3,0)</f>
        <v>Kai-Luca</v>
      </c>
      <c r="D14" s="63" t="n">
        <f aca="false">VLOOKUP(F14,$I$6:$M$21,4,0)</f>
        <v>0</v>
      </c>
      <c r="E14" s="64" t="n">
        <f aca="false">VLOOKUP(F14,$I$6:$M$21,5,0)</f>
        <v>1064</v>
      </c>
      <c r="F14" s="65" t="s">
        <v>25</v>
      </c>
      <c r="G14" s="27" t="n">
        <f aca="false">(E14+E15+E16+E17)/4</f>
        <v>497.5</v>
      </c>
      <c r="H14" s="3"/>
      <c r="I14" s="42" t="s">
        <v>24</v>
      </c>
      <c r="J14" s="47" t="s">
        <v>45</v>
      </c>
      <c r="K14" s="47" t="s">
        <v>46</v>
      </c>
      <c r="L14" s="35"/>
      <c r="M14" s="35"/>
      <c r="O14" s="37" t="s">
        <v>25</v>
      </c>
      <c r="P14" s="3"/>
    </row>
    <row r="15" customFormat="false" ht="15" hidden="false" customHeight="false" outlineLevel="0" collapsed="false">
      <c r="A15" s="27" t="n">
        <v>10</v>
      </c>
      <c r="B15" s="38" t="str">
        <f aca="false">VLOOKUP(F15,$I$6:$M$21,2,0)</f>
        <v>Winkels</v>
      </c>
      <c r="C15" s="38" t="str">
        <f aca="false">VLOOKUP(F15,$I$6:$M$21,3,0)</f>
        <v>Joel</v>
      </c>
      <c r="D15" s="38" t="n">
        <f aca="false">VLOOKUP(F15,$I$6:$M$21,4,0)</f>
        <v>0</v>
      </c>
      <c r="E15" s="39" t="n">
        <f aca="false">VLOOKUP(F15,$I$6:$M$21,5,0)</f>
        <v>926</v>
      </c>
      <c r="F15" s="40" t="s">
        <v>32</v>
      </c>
      <c r="G15" s="27"/>
      <c r="H15" s="3"/>
      <c r="I15" s="42" t="s">
        <v>39</v>
      </c>
      <c r="J15" s="47" t="s">
        <v>47</v>
      </c>
      <c r="K15" s="47" t="s">
        <v>48</v>
      </c>
      <c r="L15" s="35"/>
      <c r="M15" s="35"/>
      <c r="O15" s="37" t="s">
        <v>32</v>
      </c>
      <c r="P15" s="3"/>
    </row>
    <row r="16" customFormat="false" ht="15" hidden="false" customHeight="false" outlineLevel="0" collapsed="false">
      <c r="A16" s="27" t="n">
        <v>11</v>
      </c>
      <c r="B16" s="38" t="str">
        <f aca="false">VLOOKUP(F16,$I$6:$M$21,2,0)</f>
        <v>Abdalah</v>
      </c>
      <c r="C16" s="38" t="str">
        <f aca="false">VLOOKUP(F16,$I$6:$M$21,3,0)</f>
        <v>Lawand</v>
      </c>
      <c r="D16" s="38" t="n">
        <f aca="false">VLOOKUP(F16,$I$6:$M$21,4,0)</f>
        <v>0</v>
      </c>
      <c r="E16" s="39" t="n">
        <f aca="false">VLOOKUP(F16,$I$6:$M$21,5,0)</f>
        <v>0</v>
      </c>
      <c r="F16" s="40" t="s">
        <v>49</v>
      </c>
      <c r="G16" s="27"/>
      <c r="H16" s="3"/>
      <c r="I16" s="42" t="s">
        <v>50</v>
      </c>
      <c r="J16" s="47" t="s">
        <v>51</v>
      </c>
      <c r="K16" s="47" t="s">
        <v>52</v>
      </c>
      <c r="L16" s="35"/>
      <c r="M16" s="35"/>
      <c r="O16" s="37" t="s">
        <v>49</v>
      </c>
      <c r="P16" s="3"/>
    </row>
    <row r="17" customFormat="false" ht="15" hidden="false" customHeight="false" outlineLevel="0" collapsed="false">
      <c r="A17" s="43" t="n">
        <v>12</v>
      </c>
      <c r="B17" s="44" t="str">
        <f aca="false">VLOOKUP(F17,$I$6:$M$21,2,0)</f>
        <v>Freilos</v>
      </c>
      <c r="C17" s="44" t="str">
        <f aca="false">VLOOKUP(F17,$I$6:$M$21,3,0)</f>
        <v>Freilos</v>
      </c>
      <c r="D17" s="44" t="n">
        <f aca="false">VLOOKUP(F17,$I$6:$M$21,4,0)</f>
        <v>0</v>
      </c>
      <c r="E17" s="45" t="n">
        <f aca="false">VLOOKUP(F17,$I$6:$M$21,5,0)</f>
        <v>0</v>
      </c>
      <c r="F17" s="46" t="s">
        <v>53</v>
      </c>
      <c r="G17" s="43"/>
      <c r="H17" s="3"/>
      <c r="I17" s="42" t="s">
        <v>49</v>
      </c>
      <c r="J17" s="66" t="s">
        <v>54</v>
      </c>
      <c r="K17" s="66" t="s">
        <v>55</v>
      </c>
      <c r="L17" s="35"/>
      <c r="M17" s="35"/>
      <c r="O17" s="67" t="s">
        <v>53</v>
      </c>
      <c r="P17" s="3"/>
    </row>
    <row r="18" customFormat="false" ht="15" hidden="false" customHeight="false" outlineLevel="0" collapsed="false">
      <c r="A18" s="49" t="n">
        <v>13</v>
      </c>
      <c r="B18" s="50" t="str">
        <f aca="false">VLOOKUP(F18,$I$6:$M$21,2,0)</f>
        <v>Bednarz, Luis</v>
      </c>
      <c r="C18" s="50" t="str">
        <f aca="false">VLOOKUP(F18,$I$6:$M$21,3,0)</f>
        <v>Luis</v>
      </c>
      <c r="D18" s="50" t="n">
        <f aca="false">VLOOKUP(F18,$I$6:$M$21,4,0)</f>
        <v>0</v>
      </c>
      <c r="E18" s="51" t="n">
        <f aca="false">VLOOKUP(F18,$I$6:$M$21,5,0)</f>
        <v>986</v>
      </c>
      <c r="F18" s="52" t="s">
        <v>29</v>
      </c>
      <c r="G18" s="49" t="n">
        <f aca="false">(E18+E19+E20+E21)/4</f>
        <v>466.25</v>
      </c>
      <c r="H18" s="3"/>
      <c r="I18" s="42" t="s">
        <v>42</v>
      </c>
      <c r="J18" s="66" t="s">
        <v>56</v>
      </c>
      <c r="K18" s="66" t="s">
        <v>57</v>
      </c>
      <c r="L18" s="35"/>
      <c r="M18" s="35"/>
      <c r="O18" s="37" t="s">
        <v>29</v>
      </c>
      <c r="P18" s="3"/>
    </row>
    <row r="19" customFormat="false" ht="15" hidden="false" customHeight="false" outlineLevel="0" collapsed="false">
      <c r="A19" s="49" t="n">
        <v>14</v>
      </c>
      <c r="B19" s="55" t="str">
        <f aca="false">VLOOKUP(F19,$I$6:$M$21,2,0)</f>
        <v>Settnik</v>
      </c>
      <c r="C19" s="55" t="str">
        <f aca="false">VLOOKUP(F19,$I$6:$M$21,3,0)</f>
        <v>Johannes</v>
      </c>
      <c r="D19" s="55" t="n">
        <f aca="false">VLOOKUP(F19,$I$6:$M$21,4,0)</f>
        <v>0</v>
      </c>
      <c r="E19" s="56" t="n">
        <f aca="false">VLOOKUP(F19,$I$6:$M$21,5,0)</f>
        <v>879</v>
      </c>
      <c r="F19" s="57" t="s">
        <v>36</v>
      </c>
      <c r="G19" s="49"/>
      <c r="H19" s="3"/>
      <c r="I19" s="42" t="s">
        <v>53</v>
      </c>
      <c r="J19" s="66" t="s">
        <v>58</v>
      </c>
      <c r="K19" s="66" t="s">
        <v>58</v>
      </c>
      <c r="L19" s="35"/>
      <c r="M19" s="35"/>
      <c r="O19" s="37" t="s">
        <v>36</v>
      </c>
      <c r="P19" s="3"/>
    </row>
    <row r="20" customFormat="false" ht="15" hidden="false" customHeight="false" outlineLevel="0" collapsed="false">
      <c r="A20" s="49" t="n">
        <v>15</v>
      </c>
      <c r="B20" s="55" t="str">
        <f aca="false">VLOOKUP(F20,$I$6:$M$21,2,0)</f>
        <v>Alabed</v>
      </c>
      <c r="C20" s="55" t="str">
        <f aca="false">VLOOKUP(F20,$I$6:$M$21,3,0)</f>
        <v>Khaled</v>
      </c>
      <c r="D20" s="55" t="n">
        <f aca="false">VLOOKUP(F20,$I$6:$M$21,4,0)</f>
        <v>0</v>
      </c>
      <c r="E20" s="56" t="n">
        <f aca="false">VLOOKUP(F20,$I$6:$M$21,5,0)</f>
        <v>0</v>
      </c>
      <c r="F20" s="57" t="s">
        <v>50</v>
      </c>
      <c r="G20" s="49"/>
      <c r="H20" s="3"/>
      <c r="I20" s="42" t="s">
        <v>59</v>
      </c>
      <c r="J20" s="47" t="s">
        <v>58</v>
      </c>
      <c r="K20" s="47" t="s">
        <v>58</v>
      </c>
      <c r="L20" s="35"/>
      <c r="M20" s="36"/>
      <c r="O20" s="37" t="s">
        <v>50</v>
      </c>
      <c r="P20" s="3"/>
    </row>
    <row r="21" customFormat="false" ht="15" hidden="false" customHeight="false" outlineLevel="0" collapsed="false">
      <c r="A21" s="59" t="n">
        <v>16</v>
      </c>
      <c r="B21" s="60" t="str">
        <f aca="false">VLOOKUP(F21,$I$6:$M$21,2,0)</f>
        <v>Freilos</v>
      </c>
      <c r="C21" s="60" t="str">
        <f aca="false">VLOOKUP(F21,$I$6:$M$21,3,0)</f>
        <v>Freilos</v>
      </c>
      <c r="D21" s="60" t="n">
        <f aca="false">VLOOKUP(F21,$I$6:$M$21,4,0)</f>
        <v>0</v>
      </c>
      <c r="E21" s="61" t="n">
        <f aca="false">VLOOKUP(F21,$I$6:$M$21,5,0)</f>
        <v>0</v>
      </c>
      <c r="F21" s="62" t="s">
        <v>59</v>
      </c>
      <c r="G21" s="59"/>
      <c r="H21" s="3"/>
      <c r="I21" s="42" t="s">
        <v>28</v>
      </c>
      <c r="J21" s="68" t="s">
        <v>58</v>
      </c>
      <c r="K21" s="68" t="s">
        <v>58</v>
      </c>
      <c r="L21" s="35"/>
      <c r="M21" s="35"/>
      <c r="O21" s="37" t="s">
        <v>59</v>
      </c>
      <c r="P21" s="3"/>
    </row>
    <row r="24" customFormat="false" ht="20" hidden="false" customHeight="false" outlineLevel="0" collapsed="false">
      <c r="J24" s="69" t="s">
        <v>60</v>
      </c>
      <c r="K24" s="69"/>
      <c r="L24" s="69"/>
      <c r="M24" s="69"/>
      <c r="N24" s="69"/>
      <c r="O24" s="69"/>
      <c r="P24" s="69"/>
      <c r="Q24" s="69"/>
      <c r="R24" s="70"/>
      <c r="S24" s="70"/>
      <c r="T24" s="70"/>
      <c r="U24" s="70"/>
    </row>
  </sheetData>
  <sheetProtection sheet="true" selectLockedCells="true"/>
  <mergeCells count="1">
    <mergeCell ref="A3:B3"/>
  </mergeCells>
  <conditionalFormatting sqref="I6:I21">
    <cfRule type="duplicateValues" priority="2" aboveAverage="0" equalAverage="0" bottom="0" percent="0" rank="0" text="" dxfId="0"/>
    <cfRule type="duplicateValues" priority="3" aboveAverage="0" equalAverage="0" bottom="0" percent="0" rank="0" text="" dxfId="1"/>
  </conditionalFormatting>
  <dataValidations count="1">
    <dataValidation allowBlank="true" errorStyle="stop" operator="between" showDropDown="false" showErrorMessage="true" showInputMessage="true" sqref="I6:I21" type="list">
      <formula1>$O$6:$O$21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Z137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F136" activeCellId="0" sqref="F136"/>
    </sheetView>
  </sheetViews>
  <sheetFormatPr defaultColWidth="10.66015625" defaultRowHeight="15.5" zeroHeight="false" outlineLevelRow="0" outlineLevelCol="0"/>
  <cols>
    <col collapsed="false" customWidth="false" hidden="false" outlineLevel="0" max="1" min="1" style="71" width="10.65"/>
    <col collapsed="false" customWidth="true" hidden="false" outlineLevel="0" max="2" min="2" style="71" width="3.51"/>
    <col collapsed="false" customWidth="true" hidden="false" outlineLevel="0" max="3" min="3" style="72" width="14.58"/>
    <col collapsed="false" customWidth="false" hidden="false" outlineLevel="0" max="9" min="4" style="72" width="10.65"/>
    <col collapsed="false" customWidth="false" hidden="false" outlineLevel="0" max="10" min="10" style="73" width="10.65"/>
    <col collapsed="false" customWidth="false" hidden="false" outlineLevel="0" max="11" min="11" style="74" width="10.65"/>
    <col collapsed="false" customWidth="true" hidden="false" outlineLevel="0" max="12" min="12" style="74" width="8.1"/>
    <col collapsed="false" customWidth="true" hidden="false" outlineLevel="0" max="13" min="13" style="74" width="22.14"/>
    <col collapsed="false" customWidth="true" hidden="false" outlineLevel="0" max="14" min="14" style="73" width="19.04"/>
    <col collapsed="false" customWidth="true" hidden="false" outlineLevel="0" max="15" min="15" style="73" width="7.68"/>
    <col collapsed="false" customWidth="true" hidden="false" outlineLevel="0" max="16" min="16" style="73" width="7.83"/>
    <col collapsed="false" customWidth="true" hidden="false" outlineLevel="0" max="17" min="17" style="73" width="8.52"/>
    <col collapsed="false" customWidth="true" hidden="false" outlineLevel="0" max="19" min="18" style="73" width="7.68"/>
    <col collapsed="false" customWidth="true" hidden="false" outlineLevel="0" max="20" min="20" style="73" width="7.41"/>
    <col collapsed="false" customWidth="true" hidden="true" outlineLevel="0" max="25" min="21" style="73" width="11.52"/>
    <col collapsed="false" customWidth="true" hidden="true" outlineLevel="0" max="31" min="26" style="74" width="11.52"/>
    <col collapsed="false" customWidth="true" hidden="true" outlineLevel="0" max="38" min="32" style="73" width="11.52"/>
    <col collapsed="false" customWidth="true" hidden="true" outlineLevel="0" max="52" min="39" style="74" width="11.52"/>
    <col collapsed="false" customWidth="false" hidden="false" outlineLevel="0" max="1024" min="53" style="71" width="10.65"/>
  </cols>
  <sheetData>
    <row r="1" customFormat="false" ht="18" hidden="false" customHeight="false" outlineLevel="0" collapsed="false">
      <c r="A1" s="75" t="s">
        <v>61</v>
      </c>
      <c r="B1" s="75"/>
      <c r="C1" s="75"/>
      <c r="D1" s="76"/>
      <c r="E1" s="73"/>
      <c r="F1" s="73"/>
      <c r="G1" s="73"/>
      <c r="H1" s="73"/>
      <c r="I1" s="73"/>
      <c r="J1" s="0"/>
      <c r="L1" s="77"/>
      <c r="M1" s="77"/>
      <c r="N1" s="78"/>
      <c r="O1" s="78"/>
      <c r="P1" s="78"/>
      <c r="Q1" s="79"/>
      <c r="R1" s="79"/>
      <c r="S1" s="79"/>
      <c r="T1" s="79"/>
      <c r="U1" s="78"/>
      <c r="V1" s="78"/>
      <c r="W1" s="80"/>
      <c r="X1" s="81"/>
      <c r="Y1" s="82"/>
      <c r="Z1" s="83"/>
      <c r="AA1" s="83"/>
      <c r="AB1" s="83"/>
      <c r="AC1" s="83"/>
      <c r="AD1" s="84"/>
      <c r="AE1" s="85"/>
      <c r="AF1" s="84"/>
      <c r="AG1" s="83"/>
      <c r="AH1" s="83"/>
      <c r="AI1" s="83"/>
      <c r="AJ1" s="83"/>
      <c r="AK1" s="86"/>
      <c r="AL1" s="82"/>
      <c r="AM1" s="82"/>
      <c r="AN1" s="82"/>
      <c r="AO1" s="82"/>
      <c r="AP1" s="82"/>
      <c r="AQ1" s="87"/>
      <c r="AR1" s="83"/>
      <c r="AS1" s="83"/>
      <c r="AT1" s="83"/>
      <c r="AU1" s="83"/>
      <c r="AV1" s="83"/>
      <c r="AW1" s="83"/>
      <c r="AX1" s="83"/>
      <c r="AY1" s="82"/>
      <c r="AZ1" s="87"/>
    </row>
    <row r="2" customFormat="false" ht="15.5" hidden="false" customHeight="false" outlineLevel="0" collapsed="false">
      <c r="A2" s="76"/>
      <c r="B2" s="76"/>
      <c r="C2" s="76"/>
      <c r="D2" s="76"/>
      <c r="E2" s="73"/>
      <c r="F2" s="73"/>
      <c r="G2" s="73"/>
      <c r="H2" s="73"/>
      <c r="I2" s="73"/>
      <c r="J2" s="0"/>
      <c r="L2" s="88" t="str">
        <f aca="false">Teilnehmer!$A$3</f>
        <v>WRW-Rangliste</v>
      </c>
      <c r="M2" s="89"/>
      <c r="N2" s="90" t="n">
        <f aca="false">Teilnehmer!$C$3</f>
        <v>44421</v>
      </c>
      <c r="O2" s="0"/>
      <c r="P2" s="0"/>
      <c r="Q2" s="0"/>
      <c r="R2" s="0"/>
      <c r="S2" s="0"/>
      <c r="T2" s="0"/>
      <c r="U2" s="0"/>
      <c r="V2" s="0"/>
      <c r="W2" s="0"/>
      <c r="X2" s="91" t="s">
        <v>62</v>
      </c>
      <c r="Y2" s="92"/>
      <c r="Z2" s="84" t="s">
        <v>63</v>
      </c>
      <c r="AA2" s="84"/>
      <c r="AB2" s="84"/>
      <c r="AC2" s="84"/>
      <c r="AD2" s="84"/>
      <c r="AE2" s="85"/>
      <c r="AF2" s="84" t="s">
        <v>64</v>
      </c>
      <c r="AG2" s="84"/>
      <c r="AH2" s="84"/>
      <c r="AI2" s="84"/>
      <c r="AJ2" s="84"/>
      <c r="AK2" s="85"/>
      <c r="AL2" s="92" t="s">
        <v>65</v>
      </c>
      <c r="AM2" s="92"/>
      <c r="AN2" s="92"/>
      <c r="AO2" s="92"/>
      <c r="AP2" s="92"/>
      <c r="AQ2" s="93"/>
      <c r="AR2" s="84" t="s">
        <v>66</v>
      </c>
      <c r="AS2" s="84"/>
      <c r="AT2" s="84"/>
      <c r="AU2" s="84"/>
      <c r="AV2" s="84"/>
      <c r="AW2" s="84"/>
      <c r="AX2" s="84" t="s">
        <v>67</v>
      </c>
      <c r="AY2" s="92"/>
      <c r="AZ2" s="93"/>
    </row>
    <row r="3" customFormat="false" ht="16" hidden="false" customHeight="false" outlineLevel="0" collapsed="false">
      <c r="A3" s="94" t="s">
        <v>63</v>
      </c>
      <c r="B3" s="95"/>
      <c r="C3" s="96" t="s">
        <v>61</v>
      </c>
      <c r="D3" s="26" t="s">
        <v>68</v>
      </c>
      <c r="E3" s="26" t="s">
        <v>69</v>
      </c>
      <c r="F3" s="26" t="s">
        <v>70</v>
      </c>
      <c r="G3" s="26" t="s">
        <v>71</v>
      </c>
      <c r="H3" s="26" t="s">
        <v>72</v>
      </c>
      <c r="I3" s="26" t="s">
        <v>73</v>
      </c>
      <c r="J3" s="73" t="s">
        <v>74</v>
      </c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91" t="s">
        <v>75</v>
      </c>
      <c r="Y3" s="92" t="s">
        <v>10</v>
      </c>
      <c r="Z3" s="84" t="s">
        <v>76</v>
      </c>
      <c r="AA3" s="84" t="s">
        <v>77</v>
      </c>
      <c r="AB3" s="84" t="s">
        <v>78</v>
      </c>
      <c r="AC3" s="84" t="s">
        <v>79</v>
      </c>
      <c r="AD3" s="84" t="s">
        <v>80</v>
      </c>
      <c r="AE3" s="85" t="s">
        <v>81</v>
      </c>
      <c r="AF3" s="84" t="s">
        <v>82</v>
      </c>
      <c r="AG3" s="84" t="s">
        <v>83</v>
      </c>
      <c r="AH3" s="84" t="s">
        <v>78</v>
      </c>
      <c r="AI3" s="84" t="s">
        <v>79</v>
      </c>
      <c r="AJ3" s="84" t="s">
        <v>80</v>
      </c>
      <c r="AK3" s="85" t="s">
        <v>81</v>
      </c>
      <c r="AL3" s="84" t="s">
        <v>84</v>
      </c>
      <c r="AM3" s="84" t="s">
        <v>85</v>
      </c>
      <c r="AN3" s="84" t="s">
        <v>78</v>
      </c>
      <c r="AO3" s="84" t="s">
        <v>79</v>
      </c>
      <c r="AP3" s="84" t="s">
        <v>80</v>
      </c>
      <c r="AQ3" s="85" t="s">
        <v>86</v>
      </c>
      <c r="AR3" s="84" t="s">
        <v>87</v>
      </c>
      <c r="AS3" s="84" t="s">
        <v>85</v>
      </c>
      <c r="AT3" s="84" t="s">
        <v>88</v>
      </c>
      <c r="AU3" s="84" t="s">
        <v>79</v>
      </c>
      <c r="AV3" s="84" t="s">
        <v>80</v>
      </c>
      <c r="AW3" s="84" t="s">
        <v>86</v>
      </c>
      <c r="AX3" s="84"/>
      <c r="AY3" s="92"/>
      <c r="AZ3" s="93"/>
    </row>
    <row r="4" customFormat="false" ht="18" hidden="false" customHeight="false" outlineLevel="0" collapsed="false">
      <c r="A4" s="97" t="n">
        <v>1</v>
      </c>
      <c r="B4" s="98" t="n">
        <v>1</v>
      </c>
      <c r="C4" s="99" t="str">
        <f aca="false">IF(B4="","",VLOOKUP(B4,Teilnehmer!$A$6:$F$21,2,0))</f>
        <v>Richter</v>
      </c>
      <c r="D4" s="100" t="n">
        <v>11</v>
      </c>
      <c r="E4" s="100" t="n">
        <v>11</v>
      </c>
      <c r="F4" s="100" t="n">
        <v>11</v>
      </c>
      <c r="G4" s="100"/>
      <c r="H4" s="100"/>
      <c r="I4" s="101" t="n">
        <f aca="false">SUM(D5:H5)</f>
        <v>3</v>
      </c>
      <c r="J4" s="73" t="n">
        <f aca="false">SUM(D4:H4)</f>
        <v>33</v>
      </c>
      <c r="L4" s="102" t="s">
        <v>61</v>
      </c>
      <c r="M4" s="103"/>
      <c r="N4" s="104"/>
      <c r="O4" s="104"/>
      <c r="P4" s="104"/>
      <c r="Q4" s="104"/>
      <c r="R4" s="104"/>
      <c r="S4" s="104"/>
      <c r="T4" s="105"/>
      <c r="U4" s="0"/>
      <c r="V4" s="0"/>
      <c r="W4" s="0"/>
      <c r="X4" s="106" t="n">
        <v>1</v>
      </c>
      <c r="Y4" s="92" t="str">
        <f aca="false">Teilnehmer!B6</f>
        <v>Richter</v>
      </c>
      <c r="Z4" s="84" t="n">
        <f aca="false">I4</f>
        <v>3</v>
      </c>
      <c r="AA4" s="84" t="n">
        <f aca="false">I6</f>
        <v>0</v>
      </c>
      <c r="AB4" s="84" t="n">
        <f aca="false">IF(Z4=3,1,0)</f>
        <v>1</v>
      </c>
      <c r="AC4" s="84" t="n">
        <f aca="false">IF(I6=3,1,0)</f>
        <v>0</v>
      </c>
      <c r="AD4" s="84" t="n">
        <f aca="false">J4</f>
        <v>33</v>
      </c>
      <c r="AE4" s="85" t="n">
        <f aca="false">J6</f>
        <v>0</v>
      </c>
      <c r="AF4" s="84" t="n">
        <f aca="false">I19</f>
        <v>3</v>
      </c>
      <c r="AG4" s="84" t="n">
        <f aca="false">I21</f>
        <v>0</v>
      </c>
      <c r="AH4" s="84" t="n">
        <f aca="false">IF(AF4=3,1,0)</f>
        <v>1</v>
      </c>
      <c r="AI4" s="84" t="n">
        <f aca="false">IF(I21=3,1,0)</f>
        <v>0</v>
      </c>
      <c r="AJ4" s="84" t="n">
        <f aca="false">J19</f>
        <v>33</v>
      </c>
      <c r="AK4" s="85" t="n">
        <f aca="false">J21</f>
        <v>10</v>
      </c>
      <c r="AL4" s="92" t="n">
        <f aca="false">I31</f>
        <v>3</v>
      </c>
      <c r="AM4" s="92" t="n">
        <f aca="false">I29</f>
        <v>0</v>
      </c>
      <c r="AN4" s="84" t="n">
        <f aca="false">IF(AL4=3,1,0)</f>
        <v>1</v>
      </c>
      <c r="AO4" s="84" t="n">
        <f aca="false">IF(I29=3,1,0)</f>
        <v>0</v>
      </c>
      <c r="AP4" s="84" t="n">
        <f aca="false">J31</f>
        <v>33</v>
      </c>
      <c r="AQ4" s="85" t="n">
        <f aca="false">J29</f>
        <v>21</v>
      </c>
      <c r="AR4" s="84" t="n">
        <f aca="false">Z4+AF4+AL4</f>
        <v>9</v>
      </c>
      <c r="AS4" s="84" t="n">
        <f aca="false">AA4+AG4+AM4</f>
        <v>0</v>
      </c>
      <c r="AT4" s="84" t="n">
        <f aca="false">AB4+AH4+AN4</f>
        <v>3</v>
      </c>
      <c r="AU4" s="84" t="n">
        <f aca="false">AC4+AI4+AO4</f>
        <v>0</v>
      </c>
      <c r="AV4" s="84" t="n">
        <f aca="false">AP4+AJ4+AD4</f>
        <v>99</v>
      </c>
      <c r="AW4" s="84" t="n">
        <f aca="false">AQ4+AK4+AE4</f>
        <v>31</v>
      </c>
      <c r="AX4" s="84" t="n">
        <f aca="false">AT4*10000+AU4*1000+(AR4-AS4)*100+(AV4-AW4)</f>
        <v>30968</v>
      </c>
      <c r="AY4" s="84" t="n">
        <f aca="false">IF(AX4&gt;AX5,1,0)+IF(AX4&gt;AX6,1,0)+IF(AX4&gt;AX7,1,0)</f>
        <v>3</v>
      </c>
      <c r="AZ4" s="93" t="str">
        <f aca="false">Y4</f>
        <v>Richter</v>
      </c>
    </row>
    <row r="5" customFormat="false" ht="14.5" hidden="false" customHeight="true" outlineLevel="0" collapsed="false">
      <c r="A5" s="107" t="s">
        <v>89</v>
      </c>
      <c r="B5" s="108"/>
      <c r="C5" s="109" t="s">
        <v>90</v>
      </c>
      <c r="D5" s="110" t="n">
        <f aca="false">IF(OR(D4="",D6=""),"",IF(D4&gt;D6,1,0))</f>
        <v>1</v>
      </c>
      <c r="E5" s="110" t="n">
        <f aca="false">IF(OR(E4="",E6=""),"",IF(E4&gt;E6,1,0))</f>
        <v>1</v>
      </c>
      <c r="F5" s="110" t="n">
        <f aca="false">IF(OR(F4="",F6=""),"",IF(F4&gt;F6,1,0))</f>
        <v>1</v>
      </c>
      <c r="G5" s="110" t="str">
        <f aca="false">IF(OR(G4="",G6=""),"",IF(G4&gt;G6,1,0))</f>
        <v/>
      </c>
      <c r="H5" s="110" t="str">
        <f aca="false">IF(OR(H4="",H6=""),"",IF(H4&gt;H6,1,0))</f>
        <v/>
      </c>
      <c r="I5" s="111"/>
      <c r="J5" s="0"/>
      <c r="L5" s="112" t="s">
        <v>91</v>
      </c>
      <c r="M5" s="113" t="s">
        <v>10</v>
      </c>
      <c r="N5" s="113" t="s">
        <v>11</v>
      </c>
      <c r="O5" s="114" t="s">
        <v>92</v>
      </c>
      <c r="P5" s="114"/>
      <c r="Q5" s="114" t="s">
        <v>93</v>
      </c>
      <c r="R5" s="114"/>
      <c r="S5" s="115" t="s">
        <v>74</v>
      </c>
      <c r="T5" s="115"/>
      <c r="U5" s="0"/>
      <c r="V5" s="0"/>
      <c r="W5" s="0"/>
      <c r="X5" s="106" t="n">
        <v>2</v>
      </c>
      <c r="Y5" s="92" t="str">
        <f aca="false">Teilnehmer!B7</f>
        <v>Romanovic</v>
      </c>
      <c r="Z5" s="84" t="n">
        <f aca="false">I9</f>
        <v>0</v>
      </c>
      <c r="AA5" s="84" t="n">
        <f aca="false">I11</f>
        <v>3</v>
      </c>
      <c r="AB5" s="84" t="n">
        <f aca="false">IF(Z5=3,1,0)</f>
        <v>0</v>
      </c>
      <c r="AC5" s="84" t="n">
        <f aca="false">IF(I11=3,1,0)</f>
        <v>1</v>
      </c>
      <c r="AD5" s="84" t="n">
        <f aca="false">J9</f>
        <v>5</v>
      </c>
      <c r="AE5" s="85" t="n">
        <f aca="false">J11</f>
        <v>33</v>
      </c>
      <c r="AF5" s="84" t="n">
        <f aca="false">I21</f>
        <v>0</v>
      </c>
      <c r="AG5" s="84" t="n">
        <f aca="false">I19</f>
        <v>3</v>
      </c>
      <c r="AH5" s="84" t="n">
        <f aca="false">IF(AF5=3,1,0)</f>
        <v>0</v>
      </c>
      <c r="AI5" s="84" t="n">
        <f aca="false">IF(I19=3,1,0)</f>
        <v>1</v>
      </c>
      <c r="AJ5" s="84" t="n">
        <f aca="false">J21</f>
        <v>10</v>
      </c>
      <c r="AK5" s="85" t="n">
        <f aca="false">J19</f>
        <v>33</v>
      </c>
      <c r="AL5" s="92" t="n">
        <f aca="false">I24</f>
        <v>3</v>
      </c>
      <c r="AM5" s="92" t="n">
        <f aca="false">I26</f>
        <v>0</v>
      </c>
      <c r="AN5" s="84" t="n">
        <f aca="false">IF(AL5=3,1,0)</f>
        <v>1</v>
      </c>
      <c r="AO5" s="84" t="n">
        <f aca="false">IF(I26=3,1,0)</f>
        <v>0</v>
      </c>
      <c r="AP5" s="84" t="n">
        <f aca="false">J24</f>
        <v>33</v>
      </c>
      <c r="AQ5" s="85" t="n">
        <f aca="false">J26</f>
        <v>0</v>
      </c>
      <c r="AR5" s="84" t="n">
        <f aca="false">Z5+AF5+AL5</f>
        <v>3</v>
      </c>
      <c r="AS5" s="84" t="n">
        <f aca="false">AA5+AG5+AM5</f>
        <v>6</v>
      </c>
      <c r="AT5" s="84" t="n">
        <f aca="false">AB5+AH5+AN5</f>
        <v>1</v>
      </c>
      <c r="AU5" s="84" t="n">
        <f aca="false">AC5+AI5+AO5</f>
        <v>2</v>
      </c>
      <c r="AV5" s="84" t="n">
        <f aca="false">AP5+AJ5+AD5</f>
        <v>48</v>
      </c>
      <c r="AW5" s="84" t="n">
        <f aca="false">AQ5+AK5+AE5</f>
        <v>66</v>
      </c>
      <c r="AX5" s="84" t="n">
        <f aca="false">AT5*10000+AU5*1000+(AR5-AS5)*100+(AV5-AW5)</f>
        <v>11682</v>
      </c>
      <c r="AY5" s="84" t="n">
        <f aca="false">IF(AX5&gt;AX4,1,0)+IF(AX5&gt;AX6,1,0)+IF(AX5&gt;AX7,1,0)</f>
        <v>1</v>
      </c>
      <c r="AZ5" s="93" t="str">
        <f aca="false">Y5</f>
        <v>Romanovic</v>
      </c>
    </row>
    <row r="6" customFormat="false" ht="19" hidden="false" customHeight="true" outlineLevel="0" collapsed="false">
      <c r="A6" s="116" t="n">
        <v>4</v>
      </c>
      <c r="B6" s="117" t="n">
        <v>4</v>
      </c>
      <c r="C6" s="118" t="str">
        <f aca="false">IF(B6="","",VLOOKUP(B6,Teilnehmer!$A$6:$F$21,2,0))</f>
        <v>Freilos</v>
      </c>
      <c r="D6" s="100" t="n">
        <v>0</v>
      </c>
      <c r="E6" s="100" t="n">
        <v>0</v>
      </c>
      <c r="F6" s="100" t="n">
        <v>0</v>
      </c>
      <c r="G6" s="100"/>
      <c r="H6" s="100"/>
      <c r="I6" s="101" t="n">
        <f aca="false">SUM(D7:H7)</f>
        <v>0</v>
      </c>
      <c r="J6" s="73" t="n">
        <f aca="false">SUM(D6:H6)</f>
        <v>0</v>
      </c>
      <c r="L6" s="119"/>
      <c r="M6" s="120"/>
      <c r="N6" s="121"/>
      <c r="O6" s="122" t="s">
        <v>94</v>
      </c>
      <c r="P6" s="123" t="s">
        <v>95</v>
      </c>
      <c r="Q6" s="122" t="s">
        <v>94</v>
      </c>
      <c r="R6" s="123" t="s">
        <v>95</v>
      </c>
      <c r="S6" s="122" t="s">
        <v>94</v>
      </c>
      <c r="T6" s="124" t="s">
        <v>95</v>
      </c>
      <c r="U6" s="0"/>
      <c r="V6" s="0"/>
      <c r="W6" s="0"/>
      <c r="X6" s="106" t="n">
        <v>3</v>
      </c>
      <c r="Y6" s="92" t="str">
        <f aca="false">Teilnehmer!B8</f>
        <v>Farooq</v>
      </c>
      <c r="Z6" s="84" t="n">
        <f aca="false">I11</f>
        <v>3</v>
      </c>
      <c r="AA6" s="84" t="n">
        <f aca="false">I9</f>
        <v>0</v>
      </c>
      <c r="AB6" s="84" t="n">
        <f aca="false">IF(Z6=3,1,0)</f>
        <v>1</v>
      </c>
      <c r="AC6" s="84" t="n">
        <f aca="false">IF(I9=3,1,0)</f>
        <v>0</v>
      </c>
      <c r="AD6" s="84" t="n">
        <f aca="false">J11</f>
        <v>33</v>
      </c>
      <c r="AE6" s="85" t="n">
        <f aca="false">J9</f>
        <v>5</v>
      </c>
      <c r="AF6" s="84" t="n">
        <f aca="false">I16</f>
        <v>3</v>
      </c>
      <c r="AG6" s="84" t="n">
        <f aca="false">I14</f>
        <v>0</v>
      </c>
      <c r="AH6" s="84" t="n">
        <f aca="false">IF(AF6=3,1,0)</f>
        <v>1</v>
      </c>
      <c r="AI6" s="84" t="n">
        <f aca="false">IF(I14=3,1,0)</f>
        <v>0</v>
      </c>
      <c r="AJ6" s="84" t="n">
        <f aca="false">J16</f>
        <v>33</v>
      </c>
      <c r="AK6" s="85" t="n">
        <f aca="false">J14</f>
        <v>0</v>
      </c>
      <c r="AL6" s="92" t="n">
        <f aca="false">I29</f>
        <v>0</v>
      </c>
      <c r="AM6" s="92" t="n">
        <f aca="false">I31</f>
        <v>3</v>
      </c>
      <c r="AN6" s="84" t="n">
        <f aca="false">IF(AL6=3,1,0)</f>
        <v>0</v>
      </c>
      <c r="AO6" s="84" t="n">
        <f aca="false">IF(I31=3,1,0)</f>
        <v>1</v>
      </c>
      <c r="AP6" s="84" t="n">
        <f aca="false">J29</f>
        <v>21</v>
      </c>
      <c r="AQ6" s="85" t="n">
        <f aca="false">J31</f>
        <v>33</v>
      </c>
      <c r="AR6" s="84" t="n">
        <f aca="false">Z6+AF6+AL6</f>
        <v>6</v>
      </c>
      <c r="AS6" s="84" t="n">
        <f aca="false">AA6+AG6+AM6</f>
        <v>3</v>
      </c>
      <c r="AT6" s="84" t="n">
        <f aca="false">AB6+AH6+AN6</f>
        <v>2</v>
      </c>
      <c r="AU6" s="84" t="n">
        <f aca="false">AC6+AI6+AO6</f>
        <v>1</v>
      </c>
      <c r="AV6" s="84" t="n">
        <f aca="false">AP6+AJ6+AD6</f>
        <v>87</v>
      </c>
      <c r="AW6" s="84" t="n">
        <f aca="false">AQ6+AK6+AE6</f>
        <v>38</v>
      </c>
      <c r="AX6" s="84" t="n">
        <f aca="false">AT6*10000+AU6*1000+(AR6-AS6)*100+(AV6-AW6)</f>
        <v>21349</v>
      </c>
      <c r="AY6" s="84" t="n">
        <f aca="false">IF(AX6&gt;AX4,1,0)+IF(AX6&gt;AX5,1,0)+IF(AX6&gt;AX7,1,0)</f>
        <v>2</v>
      </c>
      <c r="AZ6" s="93" t="str">
        <f aca="false">Y6</f>
        <v>Farooq</v>
      </c>
    </row>
    <row r="7" customFormat="false" ht="17.5" hidden="false" customHeight="false" outlineLevel="0" collapsed="false">
      <c r="A7" s="125"/>
      <c r="B7" s="95"/>
      <c r="C7" s="76"/>
      <c r="D7" s="78" t="n">
        <f aca="false">IF(OR(D4="",D6=""),"",IF(D6&gt;D4,1,0))</f>
        <v>0</v>
      </c>
      <c r="E7" s="78" t="n">
        <f aca="false">IF(OR(E4="",E6=""),"",IF(E6&gt;E4,1,0))</f>
        <v>0</v>
      </c>
      <c r="F7" s="78" t="n">
        <f aca="false">IF(OR(F4="",F6=""),"",IF(F6&gt;F4,1,0))</f>
        <v>0</v>
      </c>
      <c r="G7" s="78" t="str">
        <f aca="false">IF(OR(G4="",G6=""),"",IF(G6&gt;G4,1,0))</f>
        <v/>
      </c>
      <c r="H7" s="78" t="str">
        <f aca="false">IF(OR(H4="",H6=""),"",IF(H6&gt;H4,1,0))</f>
        <v/>
      </c>
      <c r="I7" s="126"/>
      <c r="J7" s="0"/>
      <c r="L7" s="127" t="n">
        <v>1</v>
      </c>
      <c r="M7" s="128" t="str">
        <f aca="false">IF(AX4=0,AZ4,VLOOKUP(3,$AY$4:$AZ$7,2,0))</f>
        <v>Richter</v>
      </c>
      <c r="N7" s="129" t="str">
        <f aca="false">VLOOKUP(M7,Teilnehmer!$B$6:$F$21,2,0)</f>
        <v>Laurenz</v>
      </c>
      <c r="O7" s="130" t="n">
        <f aca="false">VLOOKUP(M7,Y4:AZ7,22,0)</f>
        <v>3</v>
      </c>
      <c r="P7" s="128" t="n">
        <f aca="false">VLOOKUP(M7,Y4:AZ7,23,0)</f>
        <v>0</v>
      </c>
      <c r="Q7" s="130" t="n">
        <f aca="false">VLOOKUP(M7,Y4:AZ7,20,0)</f>
        <v>9</v>
      </c>
      <c r="R7" s="128" t="n">
        <f aca="false">VLOOKUP(M7,Y4:AZ7,21,0)</f>
        <v>0</v>
      </c>
      <c r="S7" s="131" t="n">
        <f aca="false">VLOOKUP(M7,Y4:AZ7,24,0)</f>
        <v>99</v>
      </c>
      <c r="T7" s="132" t="n">
        <f aca="false">VLOOKUP(M7,Y4:AZ7,25,0)</f>
        <v>31</v>
      </c>
      <c r="U7" s="73" t="s">
        <v>17</v>
      </c>
      <c r="V7" s="0"/>
      <c r="W7" s="0"/>
      <c r="X7" s="133" t="n">
        <v>4</v>
      </c>
      <c r="Y7" s="134" t="str">
        <f aca="false">Teilnehmer!B9</f>
        <v>Freilos</v>
      </c>
      <c r="Z7" s="135" t="n">
        <f aca="false">I6</f>
        <v>0</v>
      </c>
      <c r="AA7" s="135" t="n">
        <f aca="false">I4</f>
        <v>3</v>
      </c>
      <c r="AB7" s="135" t="n">
        <f aca="false">IF(Z7=3,1,0)</f>
        <v>0</v>
      </c>
      <c r="AC7" s="135" t="n">
        <f aca="false">IF(I4=3,1,0)</f>
        <v>1</v>
      </c>
      <c r="AD7" s="135" t="n">
        <f aca="false">J6</f>
        <v>0</v>
      </c>
      <c r="AE7" s="136" t="n">
        <f aca="false">J4</f>
        <v>33</v>
      </c>
      <c r="AF7" s="135" t="n">
        <f aca="false">I14</f>
        <v>0</v>
      </c>
      <c r="AG7" s="135" t="n">
        <f aca="false">I16</f>
        <v>3</v>
      </c>
      <c r="AH7" s="135" t="n">
        <f aca="false">IF(AF7=3,1,0)</f>
        <v>0</v>
      </c>
      <c r="AI7" s="135" t="n">
        <f aca="false">IF(I16=3,1,0)</f>
        <v>1</v>
      </c>
      <c r="AJ7" s="135" t="n">
        <f aca="false">J14</f>
        <v>0</v>
      </c>
      <c r="AK7" s="136" t="n">
        <f aca="false">J16</f>
        <v>33</v>
      </c>
      <c r="AL7" s="134" t="n">
        <f aca="false">I26</f>
        <v>0</v>
      </c>
      <c r="AM7" s="134" t="n">
        <f aca="false">I24</f>
        <v>3</v>
      </c>
      <c r="AN7" s="135" t="n">
        <f aca="false">IF(AL7=3,1,0)</f>
        <v>0</v>
      </c>
      <c r="AO7" s="135" t="n">
        <f aca="false">IF(I24=3,1,0)</f>
        <v>1</v>
      </c>
      <c r="AP7" s="135" t="n">
        <f aca="false">J26</f>
        <v>0</v>
      </c>
      <c r="AQ7" s="136" t="n">
        <f aca="false">J24</f>
        <v>33</v>
      </c>
      <c r="AR7" s="135" t="n">
        <f aca="false">Z7+AF7+AL7</f>
        <v>0</v>
      </c>
      <c r="AS7" s="135" t="n">
        <f aca="false">AA7+AG7+AM7</f>
        <v>9</v>
      </c>
      <c r="AT7" s="135" t="n">
        <f aca="false">AB7+AH7+AN7</f>
        <v>0</v>
      </c>
      <c r="AU7" s="135" t="n">
        <f aca="false">AC7+AI7+AO7</f>
        <v>3</v>
      </c>
      <c r="AV7" s="84" t="n">
        <f aca="false">AP7+AJ7+AD7</f>
        <v>0</v>
      </c>
      <c r="AW7" s="84" t="n">
        <f aca="false">AQ7+AK7+AE7</f>
        <v>99</v>
      </c>
      <c r="AX7" s="84" t="n">
        <f aca="false">AT7*10000+AU7*1000+(AR7-AS7)*100+(AV7-AW7)</f>
        <v>2001</v>
      </c>
      <c r="AY7" s="135" t="n">
        <f aca="false">IF(AX7&gt;AX4,1,0)+IF(AX7&gt;AX5,1,0)+IF(AX7&gt;AX6,1,0)</f>
        <v>0</v>
      </c>
      <c r="AZ7" s="137" t="str">
        <f aca="false">Y7</f>
        <v>Freilos</v>
      </c>
    </row>
    <row r="8" customFormat="false" ht="18" hidden="false" customHeight="false" outlineLevel="0" collapsed="false">
      <c r="A8" s="94" t="s">
        <v>63</v>
      </c>
      <c r="B8" s="95"/>
      <c r="C8" s="96" t="s">
        <v>61</v>
      </c>
      <c r="D8" s="26" t="s">
        <v>68</v>
      </c>
      <c r="E8" s="26" t="s">
        <v>69</v>
      </c>
      <c r="F8" s="26" t="s">
        <v>70</v>
      </c>
      <c r="G8" s="26" t="s">
        <v>71</v>
      </c>
      <c r="H8" s="26" t="s">
        <v>72</v>
      </c>
      <c r="I8" s="26" t="s">
        <v>73</v>
      </c>
      <c r="J8" s="0"/>
      <c r="L8" s="138" t="n">
        <v>2</v>
      </c>
      <c r="M8" s="139" t="str">
        <f aca="false">IF(AX5=0,AZ5,VLOOKUP(2,$AY$4:$AZ$7,2,0))</f>
        <v>Farooq</v>
      </c>
      <c r="N8" s="140" t="str">
        <f aca="false">VLOOKUP(M8,Teilnehmer!$B$6:$F$21,2,0)</f>
        <v>Badar</v>
      </c>
      <c r="O8" s="141" t="n">
        <f aca="false">VLOOKUP(M8,Y4:AZ7,22,0)</f>
        <v>2</v>
      </c>
      <c r="P8" s="139" t="n">
        <f aca="false">VLOOKUP(M8,Y4:AZ7,23,0)</f>
        <v>1</v>
      </c>
      <c r="Q8" s="141" t="n">
        <f aca="false">VLOOKUP(M8,Y4:AZ7,20,0)</f>
        <v>6</v>
      </c>
      <c r="R8" s="139" t="n">
        <f aca="false">VLOOKUP(M8,Y4:AZ7,21,0)</f>
        <v>3</v>
      </c>
      <c r="S8" s="141" t="n">
        <f aca="false">VLOOKUP(M8,Y4:AZ7,24,0)</f>
        <v>87</v>
      </c>
      <c r="T8" s="142" t="n">
        <f aca="false">VLOOKUP(M8,Y4:AZ7,25,0)</f>
        <v>38</v>
      </c>
      <c r="U8" s="73" t="s">
        <v>20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</row>
    <row r="9" customFormat="false" ht="17.35" hidden="false" customHeight="false" outlineLevel="0" collapsed="false">
      <c r="A9" s="97" t="n">
        <v>2</v>
      </c>
      <c r="B9" s="98" t="n">
        <v>2</v>
      </c>
      <c r="C9" s="99" t="str">
        <f aca="false">IF(B9="","",VLOOKUP(B9,Teilnehmer!$A$6:$F$21,2,0))</f>
        <v>Romanovic</v>
      </c>
      <c r="D9" s="100" t="n">
        <v>1</v>
      </c>
      <c r="E9" s="100" t="n">
        <v>2</v>
      </c>
      <c r="F9" s="100" t="n">
        <v>2</v>
      </c>
      <c r="G9" s="100"/>
      <c r="H9" s="100"/>
      <c r="I9" s="101" t="n">
        <f aca="false">SUM(D10:H10)</f>
        <v>0</v>
      </c>
      <c r="J9" s="73" t="n">
        <f aca="false">SUM(D9:H9)</f>
        <v>5</v>
      </c>
      <c r="L9" s="138" t="n">
        <v>3</v>
      </c>
      <c r="M9" s="139" t="str">
        <f aca="false">IF(AX6=0,AZ6,VLOOKUP(1,$AY$4:$AZ$7,2,0))</f>
        <v>Romanovic</v>
      </c>
      <c r="N9" s="140" t="str">
        <f aca="false">VLOOKUP(M9,Teilnehmer!$B$6:$F$21,2,0)</f>
        <v>Miloje</v>
      </c>
      <c r="O9" s="141" t="n">
        <f aca="false">VLOOKUP(M9,Y4:AZ7,22,0)</f>
        <v>1</v>
      </c>
      <c r="P9" s="139" t="n">
        <f aca="false">VLOOKUP(M9,Y4:AZ7,23,0)</f>
        <v>2</v>
      </c>
      <c r="Q9" s="141" t="n">
        <f aca="false">VLOOKUP(M9,Y4:AZ7,20,0)</f>
        <v>3</v>
      </c>
      <c r="R9" s="139" t="n">
        <f aca="false">VLOOKUP(M9,Y4:AZ7,21,0)</f>
        <v>6</v>
      </c>
      <c r="S9" s="141" t="n">
        <f aca="false">VLOOKUP(M9,Y4:AZ7,24,0)</f>
        <v>48</v>
      </c>
      <c r="T9" s="142" t="n">
        <f aca="false">VLOOKUP(M9,Y4:AZ8,25,0)</f>
        <v>66</v>
      </c>
      <c r="U9" s="73" t="s">
        <v>24</v>
      </c>
      <c r="V9" s="0"/>
      <c r="W9" s="0"/>
      <c r="X9" s="143" t="s">
        <v>96</v>
      </c>
      <c r="Y9" s="144"/>
      <c r="Z9" s="145"/>
      <c r="AA9" s="145"/>
      <c r="AB9" s="145"/>
      <c r="AC9" s="146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</row>
    <row r="10" customFormat="false" ht="18" hidden="false" customHeight="false" outlineLevel="0" collapsed="false">
      <c r="A10" s="107" t="s">
        <v>97</v>
      </c>
      <c r="B10" s="108"/>
      <c r="C10" s="109" t="s">
        <v>90</v>
      </c>
      <c r="D10" s="110" t="n">
        <f aca="false">IF(OR(D9="",D11=""),"",IF(D9&gt;D11,1,0))</f>
        <v>0</v>
      </c>
      <c r="E10" s="110" t="n">
        <f aca="false">IF(OR(E9="",E11=""),"",IF(E9&gt;E11,1,0))</f>
        <v>0</v>
      </c>
      <c r="F10" s="110" t="n">
        <f aca="false">IF(OR(F9="",F11=""),"",IF(F9&gt;F11,1,0))</f>
        <v>0</v>
      </c>
      <c r="G10" s="110" t="str">
        <f aca="false">IF(OR(G9="",G11=""),"",IF(G9&gt;G11,1,0))</f>
        <v/>
      </c>
      <c r="H10" s="110" t="str">
        <f aca="false">IF(OR(H9="",H11=""),"",IF(H9&gt;H11,1,0))</f>
        <v/>
      </c>
      <c r="I10" s="147"/>
      <c r="J10" s="0"/>
      <c r="L10" s="119" t="n">
        <v>4</v>
      </c>
      <c r="M10" s="148" t="str">
        <f aca="false">IF(AX7=0,AZ7,VLOOKUP(0,$AY$4:$AZ$7,2,0))</f>
        <v>Freilos</v>
      </c>
      <c r="N10" s="121" t="str">
        <f aca="false">VLOOKUP(M10,Teilnehmer!$B$6:$F$21,2,0)</f>
        <v>Freilos</v>
      </c>
      <c r="O10" s="149" t="n">
        <f aca="false">VLOOKUP(M10,Y4:AZ7,22,0)</f>
        <v>0</v>
      </c>
      <c r="P10" s="148" t="n">
        <f aca="false">VLOOKUP(M10,Y4:AZ7,23,0)</f>
        <v>3</v>
      </c>
      <c r="Q10" s="149" t="n">
        <f aca="false">VLOOKUP(M10,Y4:AZ7,20,0)</f>
        <v>0</v>
      </c>
      <c r="R10" s="148" t="n">
        <f aca="false">VLOOKUP(M10,Y4:AZ7,21,0)</f>
        <v>9</v>
      </c>
      <c r="S10" s="149" t="n">
        <f aca="false">VLOOKUP(M10,Y4:AZ7,24,0)</f>
        <v>0</v>
      </c>
      <c r="T10" s="150" t="n">
        <f aca="false">VLOOKUP(M10,Y4:AZ7,25,0)</f>
        <v>99</v>
      </c>
      <c r="U10" s="73" t="s">
        <v>28</v>
      </c>
      <c r="V10" s="0"/>
      <c r="W10" s="0"/>
      <c r="X10" s="151" t="s">
        <v>98</v>
      </c>
      <c r="Y10" s="152"/>
      <c r="Z10" s="125"/>
      <c r="AA10" s="125"/>
      <c r="AB10" s="125"/>
      <c r="AC10" s="153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</row>
    <row r="11" customFormat="false" ht="15" hidden="false" customHeight="false" outlineLevel="0" collapsed="false">
      <c r="A11" s="116" t="n">
        <v>3</v>
      </c>
      <c r="B11" s="117" t="n">
        <v>3</v>
      </c>
      <c r="C11" s="118" t="str">
        <f aca="false">IF(B11="","",VLOOKUP(B11,Teilnehmer!$A$6:$F$21,2,0))</f>
        <v>Farooq</v>
      </c>
      <c r="D11" s="100" t="n">
        <v>11</v>
      </c>
      <c r="E11" s="100" t="n">
        <v>11</v>
      </c>
      <c r="F11" s="100" t="n">
        <v>11</v>
      </c>
      <c r="G11" s="100"/>
      <c r="H11" s="100"/>
      <c r="I11" s="101" t="n">
        <f aca="false">SUM(D12:H12)</f>
        <v>3</v>
      </c>
      <c r="J11" s="73" t="n">
        <f aca="false">SUM(D11:H11)</f>
        <v>33</v>
      </c>
      <c r="L11" s="0"/>
      <c r="M11" s="73"/>
      <c r="N11" s="0"/>
      <c r="O11" s="0"/>
      <c r="P11" s="0"/>
      <c r="Q11" s="0"/>
      <c r="R11" s="0"/>
      <c r="S11" s="0"/>
      <c r="T11" s="0"/>
      <c r="U11" s="0"/>
      <c r="V11" s="0"/>
      <c r="W11" s="0"/>
      <c r="X11" s="151" t="s">
        <v>99</v>
      </c>
      <c r="Y11" s="152"/>
      <c r="Z11" s="125"/>
      <c r="AA11" s="125"/>
      <c r="AB11" s="125"/>
      <c r="AC11" s="153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</row>
    <row r="12" customFormat="false" ht="15.5" hidden="false" customHeight="false" outlineLevel="0" collapsed="false">
      <c r="A12" s="125"/>
      <c r="B12" s="154"/>
      <c r="C12" s="76"/>
      <c r="D12" s="78" t="n">
        <f aca="false">IF(OR(D9="",D11=""),"",IF(D11&gt;D9,1,0))</f>
        <v>1</v>
      </c>
      <c r="E12" s="78" t="n">
        <f aca="false">IF(OR(E9="",E11=""),"",IF(E11&gt;E9,1,0))</f>
        <v>1</v>
      </c>
      <c r="F12" s="78" t="n">
        <f aca="false">IF(OR(F9="",F11=""),"",IF(F11&gt;F9,1,0))</f>
        <v>1</v>
      </c>
      <c r="G12" s="78" t="str">
        <f aca="false">IF(OR(G9="",G11=""),"",IF(G11&gt;G9,1,0))</f>
        <v/>
      </c>
      <c r="H12" s="78" t="str">
        <f aca="false">IF(OR(H9="",H11=""),"",IF(H11&gt;H9,1,0))</f>
        <v/>
      </c>
      <c r="I12" s="126"/>
      <c r="J12" s="0"/>
      <c r="L12" s="0"/>
      <c r="M12" s="0"/>
      <c r="N12" s="74"/>
      <c r="O12" s="74"/>
      <c r="P12" s="74"/>
      <c r="Q12" s="74"/>
      <c r="R12" s="74"/>
      <c r="S12" s="74"/>
      <c r="T12" s="74"/>
      <c r="U12" s="0"/>
      <c r="V12" s="0"/>
      <c r="W12" s="0"/>
      <c r="X12" s="151" t="s">
        <v>100</v>
      </c>
      <c r="Y12" s="152"/>
      <c r="Z12" s="125"/>
      <c r="AA12" s="125"/>
      <c r="AB12" s="125"/>
      <c r="AC12" s="153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</row>
    <row r="13" customFormat="false" ht="16" hidden="false" customHeight="false" outlineLevel="0" collapsed="false">
      <c r="A13" s="94" t="s">
        <v>64</v>
      </c>
      <c r="B13" s="95"/>
      <c r="C13" s="96" t="s">
        <v>61</v>
      </c>
      <c r="D13" s="26" t="s">
        <v>68</v>
      </c>
      <c r="E13" s="26" t="s">
        <v>69</v>
      </c>
      <c r="F13" s="26" t="s">
        <v>70</v>
      </c>
      <c r="G13" s="26" t="s">
        <v>71</v>
      </c>
      <c r="H13" s="26" t="s">
        <v>72</v>
      </c>
      <c r="I13" s="26" t="s">
        <v>73</v>
      </c>
      <c r="J13" s="0"/>
      <c r="L13" s="0"/>
      <c r="M13" s="0"/>
      <c r="N13" s="74"/>
      <c r="O13" s="74"/>
      <c r="P13" s="74"/>
      <c r="Q13" s="74"/>
      <c r="R13" s="74"/>
      <c r="S13" s="74"/>
      <c r="T13" s="74"/>
      <c r="U13" s="0"/>
      <c r="V13" s="0"/>
      <c r="W13" s="0"/>
      <c r="X13" s="151" t="s">
        <v>101</v>
      </c>
      <c r="Y13" s="152"/>
      <c r="Z13" s="125"/>
      <c r="AA13" s="125"/>
      <c r="AB13" s="125"/>
      <c r="AC13" s="153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</row>
    <row r="14" customFormat="false" ht="15" hidden="false" customHeight="false" outlineLevel="0" collapsed="false">
      <c r="A14" s="97" t="n">
        <v>4</v>
      </c>
      <c r="B14" s="98" t="n">
        <v>4</v>
      </c>
      <c r="C14" s="99" t="str">
        <f aca="false">IF(B14="","",VLOOKUP(B14,Teilnehmer!$A$6:$F$21,2,0))</f>
        <v>Freilos</v>
      </c>
      <c r="D14" s="100" t="n">
        <v>0</v>
      </c>
      <c r="E14" s="100" t="n">
        <v>0</v>
      </c>
      <c r="F14" s="100" t="n">
        <v>0</v>
      </c>
      <c r="G14" s="100"/>
      <c r="H14" s="100"/>
      <c r="I14" s="101" t="n">
        <f aca="false">SUM(D15:H15)</f>
        <v>0</v>
      </c>
      <c r="J14" s="73" t="n">
        <f aca="false">SUM(D14:H14)</f>
        <v>0</v>
      </c>
      <c r="L14" s="0"/>
      <c r="M14" s="0"/>
      <c r="N14" s="74"/>
      <c r="O14" s="74"/>
      <c r="P14" s="74"/>
      <c r="Q14" s="74"/>
      <c r="R14" s="74"/>
      <c r="S14" s="74"/>
      <c r="T14" s="74"/>
      <c r="U14" s="0"/>
      <c r="V14" s="0"/>
      <c r="W14" s="0"/>
      <c r="X14" s="155" t="s">
        <v>102</v>
      </c>
      <c r="Y14" s="156"/>
      <c r="Z14" s="157"/>
      <c r="AA14" s="157"/>
      <c r="AB14" s="157"/>
      <c r="AC14" s="158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</row>
    <row r="15" customFormat="false" ht="15.5" hidden="false" customHeight="false" outlineLevel="0" collapsed="false">
      <c r="A15" s="107" t="s">
        <v>103</v>
      </c>
      <c r="B15" s="108"/>
      <c r="C15" s="109" t="s">
        <v>90</v>
      </c>
      <c r="D15" s="110" t="n">
        <f aca="false">IF(OR(D14="",D16=""),"",IF(D14&gt;D16,1,0))</f>
        <v>0</v>
      </c>
      <c r="E15" s="110" t="n">
        <f aca="false">IF(OR(E14="",E16=""),"",IF(E14&gt;E16,1,0))</f>
        <v>0</v>
      </c>
      <c r="F15" s="110" t="n">
        <f aca="false">IF(OR(F14="",F16=""),"",IF(F14&gt;F16,1,0))</f>
        <v>0</v>
      </c>
      <c r="G15" s="110" t="str">
        <f aca="false">IF(OR(G14="",G16=""),"",IF(G14&gt;G16,1,0))</f>
        <v/>
      </c>
      <c r="H15" s="110" t="str">
        <f aca="false">IF(OR(H14="",H16=""),"",IF(H14&gt;H16,1,0))</f>
        <v/>
      </c>
      <c r="I15" s="147"/>
      <c r="J15" s="0"/>
      <c r="L15" s="0"/>
      <c r="M15" s="0"/>
      <c r="N15" s="74"/>
      <c r="O15" s="74"/>
      <c r="P15" s="74"/>
      <c r="Q15" s="74"/>
      <c r="R15" s="74"/>
      <c r="S15" s="74"/>
      <c r="T15" s="74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</row>
    <row r="16" customFormat="false" ht="16" hidden="false" customHeight="false" outlineLevel="0" collapsed="false">
      <c r="A16" s="116" t="n">
        <v>3</v>
      </c>
      <c r="B16" s="117" t="n">
        <v>3</v>
      </c>
      <c r="C16" s="118" t="str">
        <f aca="false">IF(B16="","",VLOOKUP(B16,Teilnehmer!$A$6:$F$21,2,0))</f>
        <v>Farooq</v>
      </c>
      <c r="D16" s="100" t="n">
        <v>11</v>
      </c>
      <c r="E16" s="100" t="n">
        <v>11</v>
      </c>
      <c r="F16" s="100" t="n">
        <v>11</v>
      </c>
      <c r="G16" s="100"/>
      <c r="H16" s="100"/>
      <c r="I16" s="101" t="n">
        <f aca="false">SUM(D17:H17)</f>
        <v>3</v>
      </c>
      <c r="J16" s="73" t="n">
        <f aca="false">SUM(D16:H16)</f>
        <v>33</v>
      </c>
      <c r="L16" s="0"/>
      <c r="M16" s="0"/>
      <c r="N16" s="74"/>
      <c r="O16" s="74"/>
      <c r="P16" s="74"/>
      <c r="Q16" s="74"/>
      <c r="R16" s="74"/>
      <c r="S16" s="74"/>
      <c r="T16" s="74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</row>
    <row r="17" customFormat="false" ht="15.5" hidden="false" customHeight="false" outlineLevel="0" collapsed="false">
      <c r="A17" s="125"/>
      <c r="B17" s="95"/>
      <c r="C17" s="76"/>
      <c r="D17" s="78" t="n">
        <f aca="false">IF(OR(D14="",D16=""),"",IF(D16&gt;D14,1,0))</f>
        <v>1</v>
      </c>
      <c r="E17" s="78" t="n">
        <f aca="false">IF(OR(E14="",E16=""),"",IF(E16&gt;E14,1,0))</f>
        <v>1</v>
      </c>
      <c r="F17" s="78" t="n">
        <f aca="false">IF(OR(F14="",F16=""),"",IF(F16&gt;F14,1,0))</f>
        <v>1</v>
      </c>
      <c r="G17" s="78" t="str">
        <f aca="false">IF(OR(G14="",G16=""),"",IF(G16&gt;G14,1,0))</f>
        <v/>
      </c>
      <c r="H17" s="78" t="str">
        <f aca="false">IF(OR(H14="",H16=""),"",IF(H16&gt;H14,1,0))</f>
        <v/>
      </c>
      <c r="I17" s="126"/>
      <c r="J17" s="0"/>
      <c r="L17" s="0"/>
      <c r="M17" s="0"/>
      <c r="N17" s="74"/>
      <c r="O17" s="74"/>
      <c r="P17" s="74"/>
      <c r="Q17" s="74"/>
      <c r="R17" s="74"/>
      <c r="S17" s="74"/>
      <c r="T17" s="74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</row>
    <row r="18" customFormat="false" ht="16" hidden="false" customHeight="false" outlineLevel="0" collapsed="false">
      <c r="A18" s="94" t="s">
        <v>64</v>
      </c>
      <c r="B18" s="95"/>
      <c r="C18" s="96" t="s">
        <v>61</v>
      </c>
      <c r="D18" s="26" t="s">
        <v>68</v>
      </c>
      <c r="E18" s="26" t="s">
        <v>69</v>
      </c>
      <c r="F18" s="26" t="s">
        <v>70</v>
      </c>
      <c r="G18" s="26" t="s">
        <v>71</v>
      </c>
      <c r="H18" s="26" t="s">
        <v>72</v>
      </c>
      <c r="I18" s="26" t="s">
        <v>73</v>
      </c>
      <c r="J18" s="0"/>
      <c r="L18" s="0"/>
      <c r="M18" s="0"/>
      <c r="N18" s="74"/>
      <c r="O18" s="74"/>
      <c r="P18" s="74"/>
      <c r="Q18" s="74"/>
      <c r="R18" s="74"/>
      <c r="S18" s="74"/>
      <c r="T18" s="74"/>
      <c r="U18" s="0"/>
      <c r="V18" s="125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</row>
    <row r="19" customFormat="false" ht="15" hidden="false" customHeight="false" outlineLevel="0" collapsed="false">
      <c r="A19" s="97" t="n">
        <v>1</v>
      </c>
      <c r="B19" s="98" t="n">
        <v>1</v>
      </c>
      <c r="C19" s="99" t="str">
        <f aca="false">IF(B19="","",VLOOKUP(B19,Teilnehmer!$A$6:$F$21,2,0))</f>
        <v>Richter</v>
      </c>
      <c r="D19" s="100" t="n">
        <v>11</v>
      </c>
      <c r="E19" s="100" t="n">
        <v>11</v>
      </c>
      <c r="F19" s="100" t="n">
        <v>11</v>
      </c>
      <c r="G19" s="100"/>
      <c r="H19" s="100"/>
      <c r="I19" s="101" t="n">
        <f aca="false">SUM(D20:H20)</f>
        <v>3</v>
      </c>
      <c r="J19" s="73" t="n">
        <f aca="false">SUM(D19:H19)</f>
        <v>33</v>
      </c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</row>
    <row r="20" customFormat="false" ht="15.5" hidden="false" customHeight="false" outlineLevel="0" collapsed="false">
      <c r="A20" s="107" t="s">
        <v>104</v>
      </c>
      <c r="B20" s="108"/>
      <c r="C20" s="109" t="s">
        <v>90</v>
      </c>
      <c r="D20" s="110" t="n">
        <f aca="false">IF(OR(D19="",D21=""),"",IF(D19&gt;D21,1,0))</f>
        <v>1</v>
      </c>
      <c r="E20" s="110" t="n">
        <f aca="false">IF(OR(E19="",E21=""),"",IF(E19&gt;E21,1,0))</f>
        <v>1</v>
      </c>
      <c r="F20" s="110" t="n">
        <f aca="false">IF(OR(F19="",F21=""),"",IF(F19&gt;F21,1,0))</f>
        <v>1</v>
      </c>
      <c r="G20" s="110" t="str">
        <f aca="false">IF(OR(G19="",G21=""),"",IF(G19&gt;G21,1,0))</f>
        <v/>
      </c>
      <c r="H20" s="110" t="str">
        <f aca="false">IF(OR(H19="",H21=""),"",IF(H19&gt;H21,1,0))</f>
        <v/>
      </c>
      <c r="I20" s="147"/>
      <c r="J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</row>
    <row r="21" customFormat="false" ht="15" hidden="false" customHeight="false" outlineLevel="0" collapsed="false">
      <c r="A21" s="116" t="n">
        <v>2</v>
      </c>
      <c r="B21" s="117" t="n">
        <v>2</v>
      </c>
      <c r="C21" s="118" t="str">
        <f aca="false">IF(B21="","",VLOOKUP(B21,Teilnehmer!$A$6:$F$21,2,0))</f>
        <v>Romanovic</v>
      </c>
      <c r="D21" s="100" t="n">
        <v>2</v>
      </c>
      <c r="E21" s="100" t="n">
        <v>4</v>
      </c>
      <c r="F21" s="100" t="n">
        <v>4</v>
      </c>
      <c r="G21" s="100"/>
      <c r="H21" s="100"/>
      <c r="I21" s="101" t="n">
        <f aca="false">SUM(D22:H22)</f>
        <v>0</v>
      </c>
      <c r="J21" s="73" t="n">
        <f aca="false">SUM(D21:H21)</f>
        <v>10</v>
      </c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73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</row>
    <row r="22" customFormat="false" ht="15.5" hidden="false" customHeight="false" outlineLevel="0" collapsed="false">
      <c r="A22" s="74"/>
      <c r="B22" s="74"/>
      <c r="C22" s="73"/>
      <c r="D22" s="78" t="n">
        <f aca="false">IF(OR(D19="",D21=""),"",IF(D21&gt;D19,1,0))</f>
        <v>0</v>
      </c>
      <c r="E22" s="78" t="n">
        <f aca="false">IF(OR(E19="",E21=""),"",IF(E21&gt;E19,1,0))</f>
        <v>0</v>
      </c>
      <c r="F22" s="78" t="n">
        <f aca="false">IF(OR(F19="",F21=""),"",IF(F21&gt;F19,1,0))</f>
        <v>0</v>
      </c>
      <c r="G22" s="78" t="str">
        <f aca="false">IF(OR(G19="",G21=""),"",IF(G21&gt;G19,1,0))</f>
        <v/>
      </c>
      <c r="H22" s="78" t="str">
        <f aca="false">IF(OR(H19="",H21=""),"",IF(H21&gt;H19,1,0))</f>
        <v/>
      </c>
      <c r="I22" s="126"/>
      <c r="J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73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</row>
    <row r="23" customFormat="false" ht="16" hidden="false" customHeight="false" outlineLevel="0" collapsed="false">
      <c r="A23" s="94" t="s">
        <v>65</v>
      </c>
      <c r="B23" s="159"/>
      <c r="C23" s="96" t="s">
        <v>61</v>
      </c>
      <c r="D23" s="26" t="s">
        <v>68</v>
      </c>
      <c r="E23" s="26" t="s">
        <v>69</v>
      </c>
      <c r="F23" s="26" t="s">
        <v>70</v>
      </c>
      <c r="G23" s="26" t="s">
        <v>71</v>
      </c>
      <c r="H23" s="26" t="s">
        <v>72</v>
      </c>
      <c r="I23" s="26" t="s">
        <v>73</v>
      </c>
      <c r="J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73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</row>
    <row r="24" customFormat="false" ht="15.5" hidden="false" customHeight="false" outlineLevel="0" collapsed="false">
      <c r="A24" s="97" t="n">
        <v>2</v>
      </c>
      <c r="B24" s="98" t="n">
        <v>2</v>
      </c>
      <c r="C24" s="99" t="str">
        <f aca="false">IF(B24="","",VLOOKUP(B24,Teilnehmer!$A$6:$F$21,2,0))</f>
        <v>Romanovic</v>
      </c>
      <c r="D24" s="100" t="n">
        <v>11</v>
      </c>
      <c r="E24" s="100" t="n">
        <v>11</v>
      </c>
      <c r="F24" s="100" t="n">
        <v>11</v>
      </c>
      <c r="G24" s="100"/>
      <c r="H24" s="100"/>
      <c r="I24" s="101" t="n">
        <f aca="false">SUM(D25:H25)</f>
        <v>3</v>
      </c>
      <c r="J24" s="73" t="n">
        <f aca="false">SUM(D24:H24)</f>
        <v>33</v>
      </c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73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</row>
    <row r="25" customFormat="false" ht="15.5" hidden="false" customHeight="false" outlineLevel="0" collapsed="false">
      <c r="A25" s="107" t="s">
        <v>105</v>
      </c>
      <c r="B25" s="108"/>
      <c r="C25" s="109" t="s">
        <v>90</v>
      </c>
      <c r="D25" s="110" t="n">
        <f aca="false">IF(OR(D24="",D26=""),"",IF(D24&gt;D26,1,0))</f>
        <v>1</v>
      </c>
      <c r="E25" s="110" t="n">
        <f aca="false">IF(OR(E24="",E26=""),"",IF(E24&gt;E26,1,0))</f>
        <v>1</v>
      </c>
      <c r="F25" s="110" t="n">
        <f aca="false">IF(OR(F24="",F26=""),"",IF(F24&gt;F26,1,0))</f>
        <v>1</v>
      </c>
      <c r="G25" s="110" t="str">
        <f aca="false">IF(OR(G24="",G26=""),"",IF(G24&gt;G26,1,0))</f>
        <v/>
      </c>
      <c r="H25" s="110" t="str">
        <f aca="false">IF(OR(H24="",H26=""),"",IF(H24&gt;H26,1,0))</f>
        <v/>
      </c>
      <c r="I25" s="147"/>
      <c r="J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</row>
    <row r="26" customFormat="false" ht="15" hidden="false" customHeight="false" outlineLevel="0" collapsed="false">
      <c r="A26" s="116" t="n">
        <v>4</v>
      </c>
      <c r="B26" s="117" t="n">
        <v>4</v>
      </c>
      <c r="C26" s="118" t="str">
        <f aca="false">IF(B26="","",VLOOKUP(B26,Teilnehmer!$A$6:$F$21,2,0))</f>
        <v>Freilos</v>
      </c>
      <c r="D26" s="160" t="n">
        <v>0</v>
      </c>
      <c r="E26" s="160" t="n">
        <v>0</v>
      </c>
      <c r="F26" s="160" t="n">
        <v>0</v>
      </c>
      <c r="G26" s="160"/>
      <c r="H26" s="160"/>
      <c r="I26" s="161" t="n">
        <f aca="false">SUM(D27:H27)</f>
        <v>0</v>
      </c>
      <c r="J26" s="73" t="n">
        <f aca="false">SUM(D26:H26)</f>
        <v>0</v>
      </c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</row>
    <row r="27" customFormat="false" ht="15.5" hidden="false" customHeight="false" outlineLevel="0" collapsed="false">
      <c r="A27" s="125"/>
      <c r="B27" s="95"/>
      <c r="C27" s="76"/>
      <c r="D27" s="78" t="n">
        <f aca="false">IF(OR(D24="",D26=""),"",IF(D26&gt;D24,1,0))</f>
        <v>0</v>
      </c>
      <c r="E27" s="78" t="n">
        <f aca="false">IF(OR(E24="",E26=""),"",IF(E26&gt;E24,1,0))</f>
        <v>0</v>
      </c>
      <c r="F27" s="78" t="n">
        <f aca="false">IF(OR(F24="",F26=""),"",IF(F26&gt;F24,1,0))</f>
        <v>0</v>
      </c>
      <c r="G27" s="78" t="str">
        <f aca="false">IF(OR(G24="",G26=""),"",IF(G26&gt;G24,1,0))</f>
        <v/>
      </c>
      <c r="H27" s="78" t="str">
        <f aca="false">IF(OR(H24="",H26=""),"",IF(H26&gt;H24,1,0))</f>
        <v/>
      </c>
      <c r="I27" s="126"/>
      <c r="J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</row>
    <row r="28" customFormat="false" ht="16" hidden="false" customHeight="false" outlineLevel="0" collapsed="false">
      <c r="A28" s="94" t="s">
        <v>65</v>
      </c>
      <c r="B28" s="95"/>
      <c r="C28" s="96" t="s">
        <v>61</v>
      </c>
      <c r="D28" s="26" t="s">
        <v>68</v>
      </c>
      <c r="E28" s="26" t="s">
        <v>69</v>
      </c>
      <c r="F28" s="26" t="s">
        <v>70</v>
      </c>
      <c r="G28" s="26" t="s">
        <v>71</v>
      </c>
      <c r="H28" s="26" t="s">
        <v>72</v>
      </c>
      <c r="I28" s="26" t="s">
        <v>73</v>
      </c>
      <c r="J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</row>
    <row r="29" customFormat="false" ht="15.5" hidden="false" customHeight="false" outlineLevel="0" collapsed="false">
      <c r="A29" s="97" t="n">
        <v>3</v>
      </c>
      <c r="B29" s="98" t="n">
        <v>3</v>
      </c>
      <c r="C29" s="99" t="str">
        <f aca="false">IF(B29="","",VLOOKUP(B29,Teilnehmer!$A$6:$F$21,2,0))</f>
        <v>Farooq</v>
      </c>
      <c r="D29" s="100" t="n">
        <v>8</v>
      </c>
      <c r="E29" s="100" t="n">
        <v>8</v>
      </c>
      <c r="F29" s="100" t="n">
        <v>5</v>
      </c>
      <c r="G29" s="100"/>
      <c r="H29" s="100"/>
      <c r="I29" s="101" t="n">
        <f aca="false">SUM(D30:H30)</f>
        <v>0</v>
      </c>
      <c r="J29" s="73" t="n">
        <f aca="false">SUM(D29:H29)</f>
        <v>21</v>
      </c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</row>
    <row r="30" customFormat="false" ht="15.5" hidden="false" customHeight="false" outlineLevel="0" collapsed="false">
      <c r="A30" s="107" t="s">
        <v>106</v>
      </c>
      <c r="B30" s="108"/>
      <c r="C30" s="109" t="s">
        <v>90</v>
      </c>
      <c r="D30" s="110" t="n">
        <f aca="false">IF(OR(D29="",D31=""),"",IF(D29&gt;D31,1,0))</f>
        <v>0</v>
      </c>
      <c r="E30" s="110" t="n">
        <f aca="false">IF(OR(E29="",E31=""),"",IF(E29&gt;E31,1,0))</f>
        <v>0</v>
      </c>
      <c r="F30" s="110" t="n">
        <f aca="false">IF(OR(F29="",F31=""),"",IF(F29&gt;F31,1,0))</f>
        <v>0</v>
      </c>
      <c r="G30" s="110" t="str">
        <f aca="false">IF(OR(G29="",G31=""),"",IF(G29&gt;G31,1,0))</f>
        <v/>
      </c>
      <c r="H30" s="110" t="str">
        <f aca="false">IF(OR(H29="",H31=""),"",IF(H29&gt;H31,1,0))</f>
        <v/>
      </c>
      <c r="I30" s="147"/>
      <c r="J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</row>
    <row r="31" customFormat="false" ht="16" hidden="false" customHeight="false" outlineLevel="0" collapsed="false">
      <c r="A31" s="116" t="n">
        <v>1</v>
      </c>
      <c r="B31" s="117" t="n">
        <v>1</v>
      </c>
      <c r="C31" s="118" t="str">
        <f aca="false">IF(B31="","",VLOOKUP(B31,Teilnehmer!$A$6:$F$21,2,0))</f>
        <v>Richter</v>
      </c>
      <c r="D31" s="100" t="n">
        <v>11</v>
      </c>
      <c r="E31" s="100" t="n">
        <v>11</v>
      </c>
      <c r="F31" s="100" t="n">
        <v>11</v>
      </c>
      <c r="G31" s="100"/>
      <c r="H31" s="100"/>
      <c r="I31" s="101" t="n">
        <f aca="false">SUM(D32:H32)</f>
        <v>3</v>
      </c>
      <c r="J31" s="73" t="n">
        <f aca="false">SUM(D31:H31)</f>
        <v>33</v>
      </c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</row>
    <row r="32" customFormat="false" ht="15.5" hidden="false" customHeight="false" outlineLevel="0" collapsed="false">
      <c r="A32" s="125"/>
      <c r="B32" s="95"/>
      <c r="C32" s="76"/>
      <c r="D32" s="78" t="n">
        <f aca="false">IF(OR(D29="",D31=""),"",IF(D31&gt;D29,1,0))</f>
        <v>1</v>
      </c>
      <c r="E32" s="78" t="n">
        <f aca="false">IF(OR(E29="",E31=""),"",IF(E31&gt;E29,1,0))</f>
        <v>1</v>
      </c>
      <c r="F32" s="78" t="n">
        <f aca="false">IF(OR(F29="",F31=""),"",IF(F31&gt;F29,1,0))</f>
        <v>1</v>
      </c>
      <c r="G32" s="78" t="str">
        <f aca="false">IF(OR(G29="",G31=""),"",IF(G31&gt;G29,1,0))</f>
        <v/>
      </c>
      <c r="H32" s="78" t="str">
        <f aca="false">IF(OR(H29="",H31=""),"",IF(H31&gt;H29,1,0))</f>
        <v/>
      </c>
      <c r="I32" s="78"/>
      <c r="J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</row>
    <row r="33" customFormat="false" ht="15.5" hidden="false" customHeight="false" outlineLevel="0" collapsed="false">
      <c r="A33" s="125"/>
      <c r="B33" s="95"/>
      <c r="C33" s="76"/>
      <c r="D33" s="125"/>
      <c r="E33" s="73"/>
      <c r="F33" s="73"/>
      <c r="G33" s="73"/>
      <c r="H33" s="73"/>
      <c r="I33" s="73"/>
      <c r="J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</row>
    <row r="34" customFormat="false" ht="15.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</row>
    <row r="35" customFormat="false" ht="15.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</row>
    <row r="36" customFormat="false" ht="18" hidden="false" customHeight="false" outlineLevel="0" collapsed="false">
      <c r="A36" s="75" t="s">
        <v>107</v>
      </c>
      <c r="B36" s="75"/>
      <c r="C36" s="75"/>
      <c r="D36" s="76"/>
      <c r="E36" s="73"/>
      <c r="F36" s="73"/>
      <c r="G36" s="73"/>
      <c r="H36" s="73"/>
      <c r="I36" s="73"/>
      <c r="J36" s="0"/>
      <c r="L36" s="77"/>
      <c r="M36" s="77"/>
      <c r="N36" s="78"/>
      <c r="O36" s="78"/>
      <c r="P36" s="78"/>
      <c r="Q36" s="79"/>
      <c r="R36" s="79"/>
      <c r="S36" s="79"/>
      <c r="T36" s="79"/>
      <c r="U36" s="78"/>
      <c r="V36" s="78"/>
      <c r="W36" s="80"/>
      <c r="X36" s="81"/>
      <c r="Y36" s="82"/>
      <c r="Z36" s="83"/>
      <c r="AA36" s="83"/>
      <c r="AB36" s="83"/>
      <c r="AC36" s="83"/>
      <c r="AD36" s="84"/>
      <c r="AE36" s="85"/>
      <c r="AF36" s="84"/>
      <c r="AG36" s="83"/>
      <c r="AH36" s="83"/>
      <c r="AI36" s="83"/>
      <c r="AJ36" s="83"/>
      <c r="AK36" s="86"/>
      <c r="AL36" s="82"/>
      <c r="AM36" s="82"/>
      <c r="AN36" s="82"/>
      <c r="AO36" s="82"/>
      <c r="AP36" s="82"/>
      <c r="AQ36" s="87"/>
      <c r="AR36" s="83"/>
      <c r="AS36" s="83"/>
      <c r="AT36" s="83"/>
      <c r="AU36" s="83"/>
      <c r="AV36" s="83"/>
      <c r="AW36" s="83"/>
      <c r="AX36" s="83"/>
      <c r="AY36" s="82"/>
      <c r="AZ36" s="87"/>
    </row>
    <row r="37" customFormat="false" ht="15.5" hidden="false" customHeight="false" outlineLevel="0" collapsed="false">
      <c r="A37" s="76"/>
      <c r="B37" s="76"/>
      <c r="C37" s="76"/>
      <c r="D37" s="76"/>
      <c r="E37" s="73"/>
      <c r="F37" s="73"/>
      <c r="G37" s="73"/>
      <c r="H37" s="73"/>
      <c r="I37" s="73"/>
      <c r="J37" s="0"/>
      <c r="L37" s="88" t="str">
        <f aca="false">Teilnehmer!$A$3</f>
        <v>WRW-Rangliste</v>
      </c>
      <c r="M37" s="89"/>
      <c r="N37" s="90" t="n">
        <f aca="false">Teilnehmer!$C$3</f>
        <v>44421</v>
      </c>
      <c r="O37" s="0"/>
      <c r="P37" s="0"/>
      <c r="Q37" s="0"/>
      <c r="R37" s="0"/>
      <c r="S37" s="0"/>
      <c r="T37" s="0"/>
      <c r="U37" s="0"/>
      <c r="V37" s="0"/>
      <c r="W37" s="0"/>
      <c r="X37" s="91" t="s">
        <v>62</v>
      </c>
      <c r="Y37" s="92"/>
      <c r="Z37" s="84" t="s">
        <v>63</v>
      </c>
      <c r="AA37" s="84"/>
      <c r="AB37" s="84"/>
      <c r="AC37" s="84"/>
      <c r="AD37" s="84"/>
      <c r="AE37" s="85"/>
      <c r="AF37" s="84" t="s">
        <v>64</v>
      </c>
      <c r="AG37" s="84"/>
      <c r="AH37" s="84"/>
      <c r="AI37" s="84"/>
      <c r="AJ37" s="84"/>
      <c r="AK37" s="85"/>
      <c r="AL37" s="92" t="s">
        <v>65</v>
      </c>
      <c r="AM37" s="92"/>
      <c r="AN37" s="92"/>
      <c r="AO37" s="92"/>
      <c r="AP37" s="92"/>
      <c r="AQ37" s="93"/>
      <c r="AR37" s="84" t="s">
        <v>66</v>
      </c>
      <c r="AS37" s="84"/>
      <c r="AT37" s="84"/>
      <c r="AU37" s="84"/>
      <c r="AV37" s="84"/>
      <c r="AW37" s="84"/>
      <c r="AX37" s="84" t="s">
        <v>67</v>
      </c>
      <c r="AY37" s="92"/>
      <c r="AZ37" s="93"/>
    </row>
    <row r="38" customFormat="false" ht="16" hidden="false" customHeight="false" outlineLevel="0" collapsed="false">
      <c r="A38" s="94" t="s">
        <v>63</v>
      </c>
      <c r="B38" s="95"/>
      <c r="C38" s="96" t="s">
        <v>107</v>
      </c>
      <c r="D38" s="26" t="s">
        <v>68</v>
      </c>
      <c r="E38" s="26" t="s">
        <v>69</v>
      </c>
      <c r="F38" s="26" t="s">
        <v>70</v>
      </c>
      <c r="G38" s="26" t="s">
        <v>71</v>
      </c>
      <c r="H38" s="26" t="s">
        <v>72</v>
      </c>
      <c r="I38" s="26" t="s">
        <v>73</v>
      </c>
      <c r="J38" s="73" t="s">
        <v>74</v>
      </c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91" t="s">
        <v>75</v>
      </c>
      <c r="Y38" s="92" t="s">
        <v>10</v>
      </c>
      <c r="Z38" s="84" t="s">
        <v>76</v>
      </c>
      <c r="AA38" s="84" t="s">
        <v>77</v>
      </c>
      <c r="AB38" s="84" t="s">
        <v>78</v>
      </c>
      <c r="AC38" s="84" t="s">
        <v>79</v>
      </c>
      <c r="AD38" s="84" t="s">
        <v>80</v>
      </c>
      <c r="AE38" s="85" t="s">
        <v>81</v>
      </c>
      <c r="AF38" s="84" t="s">
        <v>82</v>
      </c>
      <c r="AG38" s="84" t="s">
        <v>83</v>
      </c>
      <c r="AH38" s="84" t="s">
        <v>78</v>
      </c>
      <c r="AI38" s="84" t="s">
        <v>79</v>
      </c>
      <c r="AJ38" s="84" t="s">
        <v>80</v>
      </c>
      <c r="AK38" s="85" t="s">
        <v>81</v>
      </c>
      <c r="AL38" s="84" t="s">
        <v>84</v>
      </c>
      <c r="AM38" s="84" t="s">
        <v>85</v>
      </c>
      <c r="AN38" s="84" t="s">
        <v>78</v>
      </c>
      <c r="AO38" s="84" t="s">
        <v>79</v>
      </c>
      <c r="AP38" s="84" t="s">
        <v>80</v>
      </c>
      <c r="AQ38" s="85" t="s">
        <v>86</v>
      </c>
      <c r="AR38" s="84" t="s">
        <v>87</v>
      </c>
      <c r="AS38" s="84" t="s">
        <v>85</v>
      </c>
      <c r="AT38" s="84" t="s">
        <v>88</v>
      </c>
      <c r="AU38" s="84" t="s">
        <v>79</v>
      </c>
      <c r="AV38" s="84" t="s">
        <v>80</v>
      </c>
      <c r="AW38" s="84" t="s">
        <v>86</v>
      </c>
      <c r="AX38" s="84"/>
      <c r="AY38" s="92"/>
      <c r="AZ38" s="93"/>
    </row>
    <row r="39" customFormat="false" ht="17.35" hidden="false" customHeight="false" outlineLevel="0" collapsed="false">
      <c r="A39" s="97" t="n">
        <v>1</v>
      </c>
      <c r="B39" s="98" t="n">
        <v>5</v>
      </c>
      <c r="C39" s="99" t="str">
        <f aca="false">IF(B39="","",VLOOKUP(B39,Teilnehmer!$A$6:$F$21,2,0))</f>
        <v>Bednarz, Jannis</v>
      </c>
      <c r="D39" s="100" t="n">
        <v>11</v>
      </c>
      <c r="E39" s="100" t="n">
        <v>11</v>
      </c>
      <c r="F39" s="100" t="n">
        <v>11</v>
      </c>
      <c r="G39" s="100"/>
      <c r="H39" s="100"/>
      <c r="I39" s="101" t="n">
        <f aca="false">SUM(D40:H40)</f>
        <v>3</v>
      </c>
      <c r="J39" s="73" t="n">
        <f aca="false">SUM(D39:H39)</f>
        <v>33</v>
      </c>
      <c r="L39" s="102" t="s">
        <v>107</v>
      </c>
      <c r="M39" s="103"/>
      <c r="N39" s="104"/>
      <c r="O39" s="104"/>
      <c r="P39" s="104"/>
      <c r="Q39" s="104"/>
      <c r="R39" s="104"/>
      <c r="S39" s="104"/>
      <c r="T39" s="105"/>
      <c r="U39" s="0"/>
      <c r="V39" s="0"/>
      <c r="W39" s="0"/>
      <c r="X39" s="106" t="n">
        <v>1</v>
      </c>
      <c r="Y39" s="92" t="str">
        <f aca="false">Teilnehmer!B10</f>
        <v>Bednarz, Jannis</v>
      </c>
      <c r="Z39" s="84" t="n">
        <f aca="false">I39</f>
        <v>3</v>
      </c>
      <c r="AA39" s="84" t="n">
        <f aca="false">I41</f>
        <v>0</v>
      </c>
      <c r="AB39" s="84" t="n">
        <f aca="false">IF(Z39=3,1,0)</f>
        <v>1</v>
      </c>
      <c r="AC39" s="84" t="n">
        <f aca="false">IF(I41=3,1,0)</f>
        <v>0</v>
      </c>
      <c r="AD39" s="84" t="n">
        <f aca="false">J39</f>
        <v>33</v>
      </c>
      <c r="AE39" s="85" t="n">
        <f aca="false">J41</f>
        <v>4</v>
      </c>
      <c r="AF39" s="84" t="n">
        <f aca="false">I54</f>
        <v>3</v>
      </c>
      <c r="AG39" s="84" t="n">
        <f aca="false">I56</f>
        <v>1</v>
      </c>
      <c r="AH39" s="84" t="n">
        <f aca="false">IF(AF39=3,1,0)</f>
        <v>1</v>
      </c>
      <c r="AI39" s="84" t="n">
        <f aca="false">IF(I56=3,1,0)</f>
        <v>0</v>
      </c>
      <c r="AJ39" s="84" t="n">
        <f aca="false">J54</f>
        <v>40</v>
      </c>
      <c r="AK39" s="85" t="n">
        <f aca="false">J56</f>
        <v>22</v>
      </c>
      <c r="AL39" s="92" t="n">
        <f aca="false">I66</f>
        <v>3</v>
      </c>
      <c r="AM39" s="92" t="n">
        <f aca="false">I64</f>
        <v>0</v>
      </c>
      <c r="AN39" s="84" t="n">
        <f aca="false">IF(AL39=3,1,0)</f>
        <v>1</v>
      </c>
      <c r="AO39" s="84" t="n">
        <f aca="false">IF(I64=3,1,0)</f>
        <v>0</v>
      </c>
      <c r="AP39" s="84" t="n">
        <f aca="false">J66</f>
        <v>33</v>
      </c>
      <c r="AQ39" s="85" t="n">
        <f aca="false">J64</f>
        <v>16</v>
      </c>
      <c r="AR39" s="84" t="n">
        <f aca="false">Z39+AF39+AL39</f>
        <v>9</v>
      </c>
      <c r="AS39" s="84" t="n">
        <f aca="false">AA39+AG39+AM39</f>
        <v>1</v>
      </c>
      <c r="AT39" s="84" t="n">
        <f aca="false">AB39+AH39+AN39</f>
        <v>3</v>
      </c>
      <c r="AU39" s="84" t="n">
        <f aca="false">AC39+AI39+AO39</f>
        <v>0</v>
      </c>
      <c r="AV39" s="84" t="n">
        <f aca="false">AP39+AJ39+AD39</f>
        <v>106</v>
      </c>
      <c r="AW39" s="84" t="n">
        <f aca="false">AQ39+AK39+AE39</f>
        <v>42</v>
      </c>
      <c r="AX39" s="84" t="n">
        <f aca="false">AT39*10000+AU39*1000+(AR39-AS39)*100+(AV39-AW39)</f>
        <v>30864</v>
      </c>
      <c r="AY39" s="84" t="n">
        <f aca="false">IF(AX39&gt;AX40,1,0)+IF(AX39&gt;AX41,1,0)+IF(AX39&gt;AX42,1,0)</f>
        <v>3</v>
      </c>
      <c r="AZ39" s="93" t="str">
        <f aca="false">Y39</f>
        <v>Bednarz, Jannis</v>
      </c>
    </row>
    <row r="40" customFormat="false" ht="18" hidden="false" customHeight="false" outlineLevel="0" collapsed="false">
      <c r="A40" s="107" t="s">
        <v>89</v>
      </c>
      <c r="B40" s="108"/>
      <c r="C40" s="109" t="s">
        <v>90</v>
      </c>
      <c r="D40" s="110" t="n">
        <f aca="false">IF(OR(D39="",D41=""),"",IF(D39&gt;D41,1,0))</f>
        <v>1</v>
      </c>
      <c r="E40" s="110" t="n">
        <f aca="false">IF(OR(E39="",E41=""),"",IF(E39&gt;E41,1,0))</f>
        <v>1</v>
      </c>
      <c r="F40" s="110" t="n">
        <f aca="false">IF(OR(F39="",F41=""),"",IF(F39&gt;F41,1,0))</f>
        <v>1</v>
      </c>
      <c r="G40" s="110" t="str">
        <f aca="false">IF(OR(G39="",G41=""),"",IF(G39&gt;G41,1,0))</f>
        <v/>
      </c>
      <c r="H40" s="110" t="str">
        <f aca="false">IF(OR(H39="",H41=""),"",IF(H39&gt;H41,1,0))</f>
        <v/>
      </c>
      <c r="I40" s="111"/>
      <c r="J40" s="0"/>
      <c r="L40" s="112" t="s">
        <v>91</v>
      </c>
      <c r="M40" s="113" t="s">
        <v>10</v>
      </c>
      <c r="N40" s="113" t="s">
        <v>11</v>
      </c>
      <c r="O40" s="114" t="s">
        <v>92</v>
      </c>
      <c r="P40" s="114"/>
      <c r="Q40" s="114" t="s">
        <v>93</v>
      </c>
      <c r="R40" s="114"/>
      <c r="S40" s="115" t="s">
        <v>74</v>
      </c>
      <c r="T40" s="115"/>
      <c r="U40" s="0"/>
      <c r="V40" s="0"/>
      <c r="W40" s="0"/>
      <c r="X40" s="106" t="n">
        <v>2</v>
      </c>
      <c r="Y40" s="92" t="str">
        <f aca="false">Teilnehmer!B11</f>
        <v>Haveneth</v>
      </c>
      <c r="Z40" s="84" t="n">
        <f aca="false">I44</f>
        <v>3</v>
      </c>
      <c r="AA40" s="84" t="n">
        <f aca="false">I46</f>
        <v>0</v>
      </c>
      <c r="AB40" s="84" t="n">
        <f aca="false">IF(Z40=3,1,0)</f>
        <v>1</v>
      </c>
      <c r="AC40" s="84" t="n">
        <f aca="false">IF(I46=3,1,0)</f>
        <v>0</v>
      </c>
      <c r="AD40" s="84" t="n">
        <f aca="false">J44</f>
        <v>33</v>
      </c>
      <c r="AE40" s="85" t="n">
        <f aca="false">J46</f>
        <v>14</v>
      </c>
      <c r="AF40" s="84" t="n">
        <f aca="false">I56</f>
        <v>1</v>
      </c>
      <c r="AG40" s="84" t="n">
        <f aca="false">I54</f>
        <v>3</v>
      </c>
      <c r="AH40" s="84" t="n">
        <f aca="false">IF(AF40=3,1,0)</f>
        <v>0</v>
      </c>
      <c r="AI40" s="84" t="n">
        <f aca="false">IF(I54=3,1,0)</f>
        <v>1</v>
      </c>
      <c r="AJ40" s="84" t="n">
        <f aca="false">J56</f>
        <v>22</v>
      </c>
      <c r="AK40" s="85" t="n">
        <f aca="false">J54</f>
        <v>40</v>
      </c>
      <c r="AL40" s="92" t="n">
        <f aca="false">I59</f>
        <v>3</v>
      </c>
      <c r="AM40" s="92" t="n">
        <f aca="false">I61</f>
        <v>0</v>
      </c>
      <c r="AN40" s="84" t="n">
        <f aca="false">IF(AL40=3,1,0)</f>
        <v>1</v>
      </c>
      <c r="AO40" s="84" t="n">
        <f aca="false">IF(I61=3,1,0)</f>
        <v>0</v>
      </c>
      <c r="AP40" s="84" t="n">
        <f aca="false">J59</f>
        <v>33</v>
      </c>
      <c r="AQ40" s="85" t="n">
        <f aca="false">J61</f>
        <v>11</v>
      </c>
      <c r="AR40" s="84" t="n">
        <f aca="false">Z40+AF40+AL40</f>
        <v>7</v>
      </c>
      <c r="AS40" s="84" t="n">
        <f aca="false">AA40+AG40+AM40</f>
        <v>3</v>
      </c>
      <c r="AT40" s="84" t="n">
        <f aca="false">AB40+AH40+AN40</f>
        <v>2</v>
      </c>
      <c r="AU40" s="84" t="n">
        <f aca="false">AC40+AI40+AO40</f>
        <v>1</v>
      </c>
      <c r="AV40" s="84" t="n">
        <f aca="false">AP40+AJ40+AD40</f>
        <v>88</v>
      </c>
      <c r="AW40" s="84" t="n">
        <f aca="false">AQ40+AK40+AE40</f>
        <v>65</v>
      </c>
      <c r="AX40" s="84" t="n">
        <f aca="false">AT40*10000+AU40*1000+(AR40-AS40)*100+(AV40-AW40)</f>
        <v>21423</v>
      </c>
      <c r="AY40" s="84" t="n">
        <f aca="false">IF(AX40&gt;AX39,1,0)+IF(AX40&gt;AX41,1,0)+IF(AX40&gt;AX42,1,0)</f>
        <v>2</v>
      </c>
      <c r="AZ40" s="93" t="str">
        <f aca="false">Y40</f>
        <v>Haveneth</v>
      </c>
    </row>
    <row r="41" customFormat="false" ht="17.35" hidden="false" customHeight="false" outlineLevel="0" collapsed="false">
      <c r="A41" s="116" t="n">
        <v>4</v>
      </c>
      <c r="B41" s="117" t="n">
        <v>8</v>
      </c>
      <c r="C41" s="118" t="str">
        <f aca="false">IF(B41="","",VLOOKUP(B41,Teilnehmer!$A$6:$F$21,2,0))</f>
        <v>Spanjaard, Andreas</v>
      </c>
      <c r="D41" s="100" t="n">
        <v>0</v>
      </c>
      <c r="E41" s="100" t="n">
        <v>3</v>
      </c>
      <c r="F41" s="100" t="n">
        <v>1</v>
      </c>
      <c r="G41" s="100"/>
      <c r="H41" s="100"/>
      <c r="I41" s="101" t="n">
        <f aca="false">SUM(D42:H42)</f>
        <v>0</v>
      </c>
      <c r="J41" s="73" t="n">
        <f aca="false">SUM(D41:H41)</f>
        <v>4</v>
      </c>
      <c r="L41" s="119"/>
      <c r="M41" s="120"/>
      <c r="N41" s="121"/>
      <c r="O41" s="122" t="s">
        <v>94</v>
      </c>
      <c r="P41" s="123" t="s">
        <v>95</v>
      </c>
      <c r="Q41" s="122" t="s">
        <v>94</v>
      </c>
      <c r="R41" s="123" t="s">
        <v>95</v>
      </c>
      <c r="S41" s="122" t="s">
        <v>94</v>
      </c>
      <c r="T41" s="124" t="s">
        <v>95</v>
      </c>
      <c r="U41" s="0"/>
      <c r="V41" s="0"/>
      <c r="W41" s="0"/>
      <c r="X41" s="106" t="n">
        <v>3</v>
      </c>
      <c r="Y41" s="92" t="str">
        <f aca="false">Teilnehmer!B12</f>
        <v>Spanjaard</v>
      </c>
      <c r="Z41" s="84" t="n">
        <f aca="false">I46</f>
        <v>0</v>
      </c>
      <c r="AA41" s="84" t="n">
        <f aca="false">I44</f>
        <v>3</v>
      </c>
      <c r="AB41" s="84" t="n">
        <f aca="false">IF(Z41=3,1,0)</f>
        <v>0</v>
      </c>
      <c r="AC41" s="84" t="n">
        <f aca="false">IF(I44=3,1,0)</f>
        <v>1</v>
      </c>
      <c r="AD41" s="84" t="n">
        <f aca="false">J46</f>
        <v>14</v>
      </c>
      <c r="AE41" s="85" t="n">
        <f aca="false">J44</f>
        <v>33</v>
      </c>
      <c r="AF41" s="84" t="n">
        <f aca="false">I51</f>
        <v>3</v>
      </c>
      <c r="AG41" s="84" t="n">
        <f aca="false">I49</f>
        <v>0</v>
      </c>
      <c r="AH41" s="84" t="n">
        <f aca="false">IF(AF41=3,1,0)</f>
        <v>1</v>
      </c>
      <c r="AI41" s="84" t="n">
        <f aca="false">IF(I49=3,1,0)</f>
        <v>0</v>
      </c>
      <c r="AJ41" s="84" t="n">
        <f aca="false">J51</f>
        <v>33</v>
      </c>
      <c r="AK41" s="85" t="n">
        <f aca="false">J49</f>
        <v>24</v>
      </c>
      <c r="AL41" s="92" t="n">
        <f aca="false">I64</f>
        <v>0</v>
      </c>
      <c r="AM41" s="92" t="n">
        <f aca="false">I66</f>
        <v>3</v>
      </c>
      <c r="AN41" s="84" t="n">
        <f aca="false">IF(AL41=3,1,0)</f>
        <v>0</v>
      </c>
      <c r="AO41" s="84" t="n">
        <f aca="false">IF(I66=3,1,0)</f>
        <v>1</v>
      </c>
      <c r="AP41" s="84" t="n">
        <f aca="false">J64</f>
        <v>16</v>
      </c>
      <c r="AQ41" s="85" t="n">
        <f aca="false">J66</f>
        <v>33</v>
      </c>
      <c r="AR41" s="84" t="n">
        <f aca="false">Z41+AF41+AL41</f>
        <v>3</v>
      </c>
      <c r="AS41" s="84" t="n">
        <f aca="false">AA41+AG41+AM41</f>
        <v>6</v>
      </c>
      <c r="AT41" s="84" t="n">
        <f aca="false">AB41+AH41+AN41</f>
        <v>1</v>
      </c>
      <c r="AU41" s="84" t="n">
        <f aca="false">AC41+AI41+AO41</f>
        <v>2</v>
      </c>
      <c r="AV41" s="84" t="n">
        <f aca="false">AP41+AJ41+AD41</f>
        <v>63</v>
      </c>
      <c r="AW41" s="84" t="n">
        <f aca="false">AQ41+AK41+AE41</f>
        <v>90</v>
      </c>
      <c r="AX41" s="84" t="n">
        <f aca="false">AT41*10000+AU41*1000+(AR41-AS41)*100+(AV41-AW41)</f>
        <v>11673</v>
      </c>
      <c r="AY41" s="84" t="n">
        <f aca="false">IF(AX41&gt;AX39,1,0)+IF(AX41&gt;AX40,1,0)+IF(AX41&gt;AX42,1,0)</f>
        <v>1</v>
      </c>
      <c r="AZ41" s="93" t="str">
        <f aca="false">Y41</f>
        <v>Spanjaard</v>
      </c>
    </row>
    <row r="42" customFormat="false" ht="17.5" hidden="false" customHeight="false" outlineLevel="0" collapsed="false">
      <c r="A42" s="125"/>
      <c r="B42" s="95"/>
      <c r="C42" s="76"/>
      <c r="D42" s="78" t="n">
        <f aca="false">IF(OR(D39="",D41=""),"",IF(D41&gt;D39,1,0))</f>
        <v>0</v>
      </c>
      <c r="E42" s="78" t="n">
        <f aca="false">IF(OR(E39="",E41=""),"",IF(E41&gt;E39,1,0))</f>
        <v>0</v>
      </c>
      <c r="F42" s="78" t="n">
        <f aca="false">IF(OR(F39="",F41=""),"",IF(F41&gt;F39,1,0))</f>
        <v>0</v>
      </c>
      <c r="G42" s="78" t="str">
        <f aca="false">IF(OR(G39="",G41=""),"",IF(G41&gt;G39,1,0))</f>
        <v/>
      </c>
      <c r="H42" s="78" t="str">
        <f aca="false">IF(OR(H39="",H41=""),"",IF(H41&gt;H39,1,0))</f>
        <v/>
      </c>
      <c r="I42" s="126"/>
      <c r="J42" s="0"/>
      <c r="L42" s="127" t="n">
        <v>1</v>
      </c>
      <c r="M42" s="128" t="str">
        <f aca="false">IF(AX39=0,AZ39,VLOOKUP(3,AY39:AZ42,2,0))</f>
        <v>Bednarz, Jannis</v>
      </c>
      <c r="N42" s="129" t="str">
        <f aca="false">VLOOKUP(M42,Teilnehmer!$B$6:$F$21,2,0)</f>
        <v>Jannis</v>
      </c>
      <c r="O42" s="130" t="n">
        <f aca="false">VLOOKUP(M42,Y39:AZ42,22,0)</f>
        <v>3</v>
      </c>
      <c r="P42" s="128" t="n">
        <f aca="false">VLOOKUP(M42,Y39:AZ42,23,0)</f>
        <v>0</v>
      </c>
      <c r="Q42" s="130" t="n">
        <f aca="false">VLOOKUP(M42,Y39:AZ42,20,0)</f>
        <v>9</v>
      </c>
      <c r="R42" s="128" t="n">
        <f aca="false">VLOOKUP(M42,Y39:AZ42,21,0)</f>
        <v>1</v>
      </c>
      <c r="S42" s="131" t="n">
        <f aca="false">VLOOKUP(M42,Y39:AZ42,24,0)</f>
        <v>106</v>
      </c>
      <c r="T42" s="132" t="n">
        <f aca="false">VLOOKUP(M42,Y39:AZ42,25,0)</f>
        <v>42</v>
      </c>
      <c r="U42" s="73" t="s">
        <v>21</v>
      </c>
      <c r="V42" s="0"/>
      <c r="W42" s="0"/>
      <c r="X42" s="133" t="n">
        <v>4</v>
      </c>
      <c r="Y42" s="134" t="str">
        <f aca="false">Teilnehmer!B13</f>
        <v>Spanjaard, Andreas</v>
      </c>
      <c r="Z42" s="135" t="n">
        <f aca="false">I41</f>
        <v>0</v>
      </c>
      <c r="AA42" s="135" t="n">
        <f aca="false">I39</f>
        <v>3</v>
      </c>
      <c r="AB42" s="135" t="n">
        <f aca="false">IF(Z42=3,1,0)</f>
        <v>0</v>
      </c>
      <c r="AC42" s="135" t="n">
        <f aca="false">IF(I39=3,1,0)</f>
        <v>1</v>
      </c>
      <c r="AD42" s="135" t="n">
        <f aca="false">J41</f>
        <v>4</v>
      </c>
      <c r="AE42" s="136" t="n">
        <f aca="false">J39</f>
        <v>33</v>
      </c>
      <c r="AF42" s="135" t="n">
        <f aca="false">I49</f>
        <v>0</v>
      </c>
      <c r="AG42" s="135" t="n">
        <f aca="false">I51</f>
        <v>3</v>
      </c>
      <c r="AH42" s="135" t="n">
        <f aca="false">IF(AF42=3,1,0)</f>
        <v>0</v>
      </c>
      <c r="AI42" s="135" t="n">
        <f aca="false">IF(I51=3,1,0)</f>
        <v>1</v>
      </c>
      <c r="AJ42" s="135" t="n">
        <f aca="false">J49</f>
        <v>24</v>
      </c>
      <c r="AK42" s="136" t="n">
        <f aca="false">J51</f>
        <v>33</v>
      </c>
      <c r="AL42" s="134" t="n">
        <f aca="false">I61</f>
        <v>0</v>
      </c>
      <c r="AM42" s="134" t="n">
        <f aca="false">I59</f>
        <v>3</v>
      </c>
      <c r="AN42" s="135" t="n">
        <f aca="false">IF(AL42=3,1,0)</f>
        <v>0</v>
      </c>
      <c r="AO42" s="135" t="n">
        <f aca="false">IF(I59=3,1,0)</f>
        <v>1</v>
      </c>
      <c r="AP42" s="135" t="n">
        <f aca="false">J61</f>
        <v>11</v>
      </c>
      <c r="AQ42" s="136" t="n">
        <f aca="false">J59</f>
        <v>33</v>
      </c>
      <c r="AR42" s="135" t="n">
        <f aca="false">Z42+AF42+AL42</f>
        <v>0</v>
      </c>
      <c r="AS42" s="135" t="n">
        <f aca="false">AA42+AG42+AM42</f>
        <v>9</v>
      </c>
      <c r="AT42" s="135" t="n">
        <f aca="false">AB42+AH42+AN42</f>
        <v>0</v>
      </c>
      <c r="AU42" s="135" t="n">
        <f aca="false">AC42+AI42+AO42</f>
        <v>3</v>
      </c>
      <c r="AV42" s="84" t="n">
        <f aca="false">AP42+AJ42+AD42</f>
        <v>39</v>
      </c>
      <c r="AW42" s="84" t="n">
        <f aca="false">AQ42+AK42+AE42</f>
        <v>99</v>
      </c>
      <c r="AX42" s="84" t="n">
        <f aca="false">AT42*10000+AU42*1000+(AR42-AS42)*100+(AV42-AW42)</f>
        <v>2040</v>
      </c>
      <c r="AY42" s="135" t="n">
        <f aca="false">IF(AX42&gt;AX39,1,0)+IF(AX42&gt;AX40,1,0)+IF(AX42&gt;AX41,1,0)</f>
        <v>0</v>
      </c>
      <c r="AZ42" s="137" t="str">
        <f aca="false">Y42</f>
        <v>Spanjaard, Andreas</v>
      </c>
    </row>
    <row r="43" customFormat="false" ht="18" hidden="false" customHeight="false" outlineLevel="0" collapsed="false">
      <c r="A43" s="94" t="s">
        <v>63</v>
      </c>
      <c r="B43" s="95"/>
      <c r="C43" s="96" t="s">
        <v>107</v>
      </c>
      <c r="D43" s="26" t="s">
        <v>68</v>
      </c>
      <c r="E43" s="26" t="s">
        <v>69</v>
      </c>
      <c r="F43" s="26" t="s">
        <v>70</v>
      </c>
      <c r="G43" s="26" t="s">
        <v>71</v>
      </c>
      <c r="H43" s="26" t="s">
        <v>72</v>
      </c>
      <c r="I43" s="26" t="s">
        <v>73</v>
      </c>
      <c r="J43" s="0"/>
      <c r="L43" s="138" t="n">
        <v>2</v>
      </c>
      <c r="M43" s="139" t="str">
        <f aca="false">IF(AX40=0,AZ40,VLOOKUP(2,AY39:AZ42,2,0))</f>
        <v>Haveneth</v>
      </c>
      <c r="N43" s="140" t="str">
        <f aca="false">VLOOKUP(M43,Teilnehmer!$B$6:$F$21,2,0)</f>
        <v>Finn</v>
      </c>
      <c r="O43" s="141" t="n">
        <f aca="false">VLOOKUP(M43,Y39:AZ42,22,0)</f>
        <v>2</v>
      </c>
      <c r="P43" s="139" t="n">
        <f aca="false">VLOOKUP(M43,Y39:AZ42,23,0)</f>
        <v>1</v>
      </c>
      <c r="Q43" s="141" t="n">
        <f aca="false">VLOOKUP(M43,Y39:AZ42,20,0)</f>
        <v>7</v>
      </c>
      <c r="R43" s="139" t="n">
        <f aca="false">VLOOKUP(M43,Y39:AZ42,21,0)</f>
        <v>3</v>
      </c>
      <c r="S43" s="141" t="n">
        <f aca="false">VLOOKUP(M43,Y39:AZ42,24,0)</f>
        <v>88</v>
      </c>
      <c r="T43" s="142" t="n">
        <f aca="false">VLOOKUP(M43,Y39:AZ42,25,0)</f>
        <v>65</v>
      </c>
      <c r="U43" s="73" t="s">
        <v>35</v>
      </c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</row>
    <row r="44" customFormat="false" ht="17.35" hidden="false" customHeight="false" outlineLevel="0" collapsed="false">
      <c r="A44" s="97" t="n">
        <v>2</v>
      </c>
      <c r="B44" s="98" t="n">
        <v>6</v>
      </c>
      <c r="C44" s="99" t="str">
        <f aca="false">IF(B44="","",VLOOKUP(B44,Teilnehmer!$A$6:$F$21,2,0))</f>
        <v>Haveneth</v>
      </c>
      <c r="D44" s="100" t="n">
        <v>11</v>
      </c>
      <c r="E44" s="100" t="n">
        <v>11</v>
      </c>
      <c r="F44" s="100" t="n">
        <v>11</v>
      </c>
      <c r="G44" s="100"/>
      <c r="H44" s="100"/>
      <c r="I44" s="101" t="n">
        <f aca="false">SUM(D45:H45)</f>
        <v>3</v>
      </c>
      <c r="J44" s="73" t="n">
        <f aca="false">SUM(D44:H44)</f>
        <v>33</v>
      </c>
      <c r="L44" s="138" t="n">
        <v>3</v>
      </c>
      <c r="M44" s="139" t="str">
        <f aca="false">IF(AX41=0,AZ41,VLOOKUP(1,AY39:AZ42,2,0))</f>
        <v>Spanjaard</v>
      </c>
      <c r="N44" s="140" t="str">
        <f aca="false">VLOOKUP(M44,Teilnehmer!$B$6:$F$21,2,0)</f>
        <v>Fiete</v>
      </c>
      <c r="O44" s="141" t="n">
        <f aca="false">VLOOKUP(M44,Y39:AZ42,22,0)</f>
        <v>1</v>
      </c>
      <c r="P44" s="139" t="n">
        <f aca="false">VLOOKUP(M44,Y39:AZ42,23,0)</f>
        <v>2</v>
      </c>
      <c r="Q44" s="141" t="n">
        <f aca="false">VLOOKUP(M44,Y39:AZ42,20,0)</f>
        <v>3</v>
      </c>
      <c r="R44" s="139" t="n">
        <f aca="false">VLOOKUP(M44,Y39:AZ42,21,0)</f>
        <v>6</v>
      </c>
      <c r="S44" s="141" t="n">
        <f aca="false">VLOOKUP(M44,Y39:AZ42,24,0)</f>
        <v>63</v>
      </c>
      <c r="T44" s="142" t="n">
        <f aca="false">VLOOKUP(M44,Y39:AZ43,25,0)</f>
        <v>90</v>
      </c>
      <c r="U44" s="73" t="s">
        <v>39</v>
      </c>
      <c r="V44" s="0"/>
      <c r="W44" s="0"/>
      <c r="X44" s="143" t="s">
        <v>96</v>
      </c>
      <c r="Y44" s="144"/>
      <c r="Z44" s="145"/>
      <c r="AA44" s="145"/>
      <c r="AB44" s="145"/>
      <c r="AC44" s="146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</row>
    <row r="45" customFormat="false" ht="18" hidden="false" customHeight="false" outlineLevel="0" collapsed="false">
      <c r="A45" s="107" t="s">
        <v>97</v>
      </c>
      <c r="B45" s="108"/>
      <c r="C45" s="109" t="s">
        <v>90</v>
      </c>
      <c r="D45" s="110" t="n">
        <f aca="false">IF(OR(D44="",D46=""),"",IF(D44&gt;D46,1,0))</f>
        <v>1</v>
      </c>
      <c r="E45" s="110" t="n">
        <f aca="false">IF(OR(E44="",E46=""),"",IF(E44&gt;E46,1,0))</f>
        <v>1</v>
      </c>
      <c r="F45" s="110" t="n">
        <f aca="false">IF(OR(F44="",F46=""),"",IF(F44&gt;F46,1,0))</f>
        <v>1</v>
      </c>
      <c r="G45" s="110" t="str">
        <f aca="false">IF(OR(G44="",G46=""),"",IF(G44&gt;G46,1,0))</f>
        <v/>
      </c>
      <c r="H45" s="110" t="str">
        <f aca="false">IF(OR(H44="",H46=""),"",IF(H44&gt;H46,1,0))</f>
        <v/>
      </c>
      <c r="I45" s="147"/>
      <c r="J45" s="0"/>
      <c r="L45" s="119" t="n">
        <v>4</v>
      </c>
      <c r="M45" s="148" t="str">
        <f aca="false">IF(AX42=0,AZ42,VLOOKUP(0,AY39:AZ42,2,0))</f>
        <v>Spanjaard, Andreas</v>
      </c>
      <c r="N45" s="121" t="str">
        <f aca="false">VLOOKUP(M45,Teilnehmer!$B$6:$F$21,2,0)</f>
        <v>Andreas</v>
      </c>
      <c r="O45" s="149" t="n">
        <f aca="false">VLOOKUP(M45,Y39:AZ42,22,0)</f>
        <v>0</v>
      </c>
      <c r="P45" s="148" t="n">
        <f aca="false">VLOOKUP(M45,Y39:AZ42,23,0)</f>
        <v>3</v>
      </c>
      <c r="Q45" s="149" t="n">
        <f aca="false">VLOOKUP(M45,Y39:AZ42,20,0)</f>
        <v>0</v>
      </c>
      <c r="R45" s="148" t="n">
        <f aca="false">VLOOKUP(M45,Y39:AZ42,21,0)</f>
        <v>9</v>
      </c>
      <c r="S45" s="149" t="n">
        <f aca="false">VLOOKUP(M45,Y39:AZ42,24,0)</f>
        <v>39</v>
      </c>
      <c r="T45" s="150" t="n">
        <f aca="false">VLOOKUP(M45,Y39:AZ42,25,0)</f>
        <v>99</v>
      </c>
      <c r="U45" s="73" t="s">
        <v>42</v>
      </c>
      <c r="V45" s="0"/>
      <c r="W45" s="0"/>
      <c r="X45" s="151" t="s">
        <v>98</v>
      </c>
      <c r="Y45" s="152"/>
      <c r="Z45" s="125"/>
      <c r="AA45" s="125"/>
      <c r="AB45" s="125"/>
      <c r="AC45" s="153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</row>
    <row r="46" customFormat="false" ht="15" hidden="false" customHeight="false" outlineLevel="0" collapsed="false">
      <c r="A46" s="116" t="n">
        <v>3</v>
      </c>
      <c r="B46" s="117" t="n">
        <v>7</v>
      </c>
      <c r="C46" s="118" t="str">
        <f aca="false">IF(B46="","",VLOOKUP(B46,Teilnehmer!$A$6:$F$21,2,0))</f>
        <v>Spanjaard</v>
      </c>
      <c r="D46" s="100" t="n">
        <v>4</v>
      </c>
      <c r="E46" s="100" t="n">
        <v>5</v>
      </c>
      <c r="F46" s="100" t="n">
        <v>5</v>
      </c>
      <c r="G46" s="100"/>
      <c r="H46" s="100"/>
      <c r="I46" s="101" t="n">
        <f aca="false">SUM(D47:H47)</f>
        <v>0</v>
      </c>
      <c r="J46" s="73" t="n">
        <f aca="false">SUM(D46:H46)</f>
        <v>14</v>
      </c>
      <c r="L46" s="0"/>
      <c r="M46" s="73"/>
      <c r="N46" s="0"/>
      <c r="O46" s="0"/>
      <c r="P46" s="0"/>
      <c r="Q46" s="0"/>
      <c r="R46" s="0"/>
      <c r="S46" s="0"/>
      <c r="T46" s="0"/>
      <c r="U46" s="0"/>
      <c r="V46" s="0"/>
      <c r="W46" s="0"/>
      <c r="X46" s="151" t="s">
        <v>99</v>
      </c>
      <c r="Y46" s="152"/>
      <c r="Z46" s="125"/>
      <c r="AA46" s="125"/>
      <c r="AB46" s="125"/>
      <c r="AC46" s="153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</row>
    <row r="47" customFormat="false" ht="15.5" hidden="false" customHeight="false" outlineLevel="0" collapsed="false">
      <c r="A47" s="125"/>
      <c r="B47" s="154"/>
      <c r="C47" s="76"/>
      <c r="D47" s="78" t="n">
        <f aca="false">IF(OR(D44="",D46=""),"",IF(D46&gt;D44,1,0))</f>
        <v>0</v>
      </c>
      <c r="E47" s="78" t="n">
        <f aca="false">IF(OR(E44="",E46=""),"",IF(E46&gt;E44,1,0))</f>
        <v>0</v>
      </c>
      <c r="F47" s="78" t="n">
        <f aca="false">IF(OR(F44="",F46=""),"",IF(F46&gt;F44,1,0))</f>
        <v>0</v>
      </c>
      <c r="G47" s="78" t="str">
        <f aca="false">IF(OR(G44="",G46=""),"",IF(G46&gt;G44,1,0))</f>
        <v/>
      </c>
      <c r="H47" s="78" t="str">
        <f aca="false">IF(OR(H44="",H46=""),"",IF(H46&gt;H44,1,0))</f>
        <v/>
      </c>
      <c r="I47" s="126"/>
      <c r="J47" s="0"/>
      <c r="L47" s="0"/>
      <c r="M47" s="0"/>
      <c r="N47" s="74"/>
      <c r="O47" s="74"/>
      <c r="P47" s="74"/>
      <c r="Q47" s="74"/>
      <c r="R47" s="74"/>
      <c r="S47" s="74"/>
      <c r="T47" s="74"/>
      <c r="U47" s="0"/>
      <c r="V47" s="0"/>
      <c r="W47" s="0"/>
      <c r="X47" s="151" t="s">
        <v>100</v>
      </c>
      <c r="Y47" s="152"/>
      <c r="Z47" s="125"/>
      <c r="AA47" s="125"/>
      <c r="AB47" s="125"/>
      <c r="AC47" s="153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</row>
    <row r="48" customFormat="false" ht="16" hidden="false" customHeight="false" outlineLevel="0" collapsed="false">
      <c r="A48" s="94" t="s">
        <v>64</v>
      </c>
      <c r="B48" s="95"/>
      <c r="C48" s="96" t="s">
        <v>107</v>
      </c>
      <c r="D48" s="26" t="s">
        <v>68</v>
      </c>
      <c r="E48" s="26" t="s">
        <v>69</v>
      </c>
      <c r="F48" s="26" t="s">
        <v>70</v>
      </c>
      <c r="G48" s="26" t="s">
        <v>71</v>
      </c>
      <c r="H48" s="26" t="s">
        <v>72</v>
      </c>
      <c r="I48" s="26" t="s">
        <v>73</v>
      </c>
      <c r="J48" s="0"/>
      <c r="L48" s="0"/>
      <c r="M48" s="0"/>
      <c r="N48" s="74"/>
      <c r="O48" s="74"/>
      <c r="P48" s="74"/>
      <c r="Q48" s="74"/>
      <c r="R48" s="74"/>
      <c r="S48" s="74"/>
      <c r="T48" s="74"/>
      <c r="U48" s="0"/>
      <c r="V48" s="0"/>
      <c r="W48" s="0"/>
      <c r="X48" s="151" t="s">
        <v>101</v>
      </c>
      <c r="Y48" s="152"/>
      <c r="Z48" s="125"/>
      <c r="AA48" s="125"/>
      <c r="AB48" s="125"/>
      <c r="AC48" s="153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</row>
    <row r="49" customFormat="false" ht="15.5" hidden="false" customHeight="false" outlineLevel="0" collapsed="false">
      <c r="A49" s="97" t="n">
        <v>4</v>
      </c>
      <c r="B49" s="98" t="n">
        <v>8</v>
      </c>
      <c r="C49" s="99" t="str">
        <f aca="false">IF(B49="","",VLOOKUP(B49,Teilnehmer!$A$6:$F$21,2,0))</f>
        <v>Spanjaard, Andreas</v>
      </c>
      <c r="D49" s="100" t="n">
        <v>8</v>
      </c>
      <c r="E49" s="100" t="n">
        <v>8</v>
      </c>
      <c r="F49" s="100" t="n">
        <v>8</v>
      </c>
      <c r="G49" s="100"/>
      <c r="H49" s="100"/>
      <c r="I49" s="101" t="n">
        <f aca="false">SUM(D50:H50)</f>
        <v>0</v>
      </c>
      <c r="J49" s="73" t="n">
        <f aca="false">SUM(D49:H49)</f>
        <v>24</v>
      </c>
      <c r="L49" s="0"/>
      <c r="M49" s="0"/>
      <c r="N49" s="74"/>
      <c r="O49" s="74"/>
      <c r="P49" s="74"/>
      <c r="Q49" s="74"/>
      <c r="R49" s="74"/>
      <c r="S49" s="74"/>
      <c r="T49" s="74"/>
      <c r="U49" s="0"/>
      <c r="V49" s="0"/>
      <c r="W49" s="0"/>
      <c r="X49" s="155" t="s">
        <v>102</v>
      </c>
      <c r="Y49" s="156"/>
      <c r="Z49" s="157"/>
      <c r="AA49" s="157"/>
      <c r="AB49" s="157"/>
      <c r="AC49" s="158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</row>
    <row r="50" customFormat="false" ht="15.5" hidden="false" customHeight="false" outlineLevel="0" collapsed="false">
      <c r="A50" s="107" t="s">
        <v>103</v>
      </c>
      <c r="B50" s="108"/>
      <c r="C50" s="109" t="s">
        <v>90</v>
      </c>
      <c r="D50" s="110" t="n">
        <f aca="false">IF(OR(D49="",D51=""),"",IF(D49&gt;D51,1,0))</f>
        <v>0</v>
      </c>
      <c r="E50" s="110" t="n">
        <f aca="false">IF(OR(E49="",E51=""),"",IF(E49&gt;E51,1,0))</f>
        <v>0</v>
      </c>
      <c r="F50" s="110" t="n">
        <f aca="false">IF(OR(F49="",F51=""),"",IF(F49&gt;F51,1,0))</f>
        <v>0</v>
      </c>
      <c r="G50" s="110" t="str">
        <f aca="false">IF(OR(G49="",G51=""),"",IF(G49&gt;G51,1,0))</f>
        <v/>
      </c>
      <c r="H50" s="110" t="str">
        <f aca="false">IF(OR(H49="",H51=""),"",IF(H49&gt;H51,1,0))</f>
        <v/>
      </c>
      <c r="I50" s="147"/>
      <c r="J50" s="0"/>
      <c r="L50" s="0"/>
      <c r="M50" s="0"/>
      <c r="N50" s="74"/>
      <c r="O50" s="74"/>
      <c r="P50" s="74"/>
      <c r="Q50" s="74"/>
      <c r="R50" s="74"/>
      <c r="S50" s="74"/>
      <c r="T50" s="74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</row>
    <row r="51" customFormat="false" ht="16" hidden="false" customHeight="false" outlineLevel="0" collapsed="false">
      <c r="A51" s="116" t="n">
        <v>3</v>
      </c>
      <c r="B51" s="117" t="n">
        <v>7</v>
      </c>
      <c r="C51" s="118" t="str">
        <f aca="false">IF(B51="","",VLOOKUP(B51,Teilnehmer!$A$6:$F$21,2,0))</f>
        <v>Spanjaard</v>
      </c>
      <c r="D51" s="100" t="n">
        <v>11</v>
      </c>
      <c r="E51" s="100" t="n">
        <v>11</v>
      </c>
      <c r="F51" s="100" t="n">
        <v>11</v>
      </c>
      <c r="G51" s="100"/>
      <c r="H51" s="100"/>
      <c r="I51" s="101" t="n">
        <f aca="false">SUM(D52:H52)</f>
        <v>3</v>
      </c>
      <c r="J51" s="73" t="n">
        <f aca="false">SUM(D51:H51)</f>
        <v>33</v>
      </c>
      <c r="L51" s="0"/>
      <c r="M51" s="0"/>
      <c r="N51" s="74"/>
      <c r="O51" s="74"/>
      <c r="P51" s="74"/>
      <c r="Q51" s="74"/>
      <c r="R51" s="74"/>
      <c r="S51" s="74"/>
      <c r="T51" s="74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</row>
    <row r="52" customFormat="false" ht="15.5" hidden="false" customHeight="false" outlineLevel="0" collapsed="false">
      <c r="A52" s="125"/>
      <c r="B52" s="95"/>
      <c r="C52" s="76"/>
      <c r="D52" s="78" t="n">
        <f aca="false">IF(OR(D49="",D51=""),"",IF(D51&gt;D49,1,0))</f>
        <v>1</v>
      </c>
      <c r="E52" s="78" t="n">
        <f aca="false">IF(OR(E49="",E51=""),"",IF(E51&gt;E49,1,0))</f>
        <v>1</v>
      </c>
      <c r="F52" s="78" t="n">
        <f aca="false">IF(OR(F49="",F51=""),"",IF(F51&gt;F49,1,0))</f>
        <v>1</v>
      </c>
      <c r="G52" s="78" t="str">
        <f aca="false">IF(OR(G49="",G51=""),"",IF(G51&gt;G49,1,0))</f>
        <v/>
      </c>
      <c r="H52" s="78" t="str">
        <f aca="false">IF(OR(H49="",H51=""),"",IF(H51&gt;H49,1,0))</f>
        <v/>
      </c>
      <c r="I52" s="126"/>
      <c r="J52" s="0"/>
      <c r="L52" s="0"/>
      <c r="M52" s="0"/>
      <c r="N52" s="74"/>
      <c r="O52" s="74"/>
      <c r="P52" s="74"/>
      <c r="Q52" s="74"/>
      <c r="R52" s="74"/>
      <c r="S52" s="74"/>
      <c r="T52" s="74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</row>
    <row r="53" customFormat="false" ht="16" hidden="false" customHeight="false" outlineLevel="0" collapsed="false">
      <c r="A53" s="94" t="s">
        <v>64</v>
      </c>
      <c r="B53" s="95"/>
      <c r="C53" s="96" t="s">
        <v>107</v>
      </c>
      <c r="D53" s="26" t="s">
        <v>68</v>
      </c>
      <c r="E53" s="26" t="s">
        <v>69</v>
      </c>
      <c r="F53" s="26" t="s">
        <v>70</v>
      </c>
      <c r="G53" s="26" t="s">
        <v>71</v>
      </c>
      <c r="H53" s="26" t="s">
        <v>72</v>
      </c>
      <c r="I53" s="26" t="s">
        <v>73</v>
      </c>
      <c r="J53" s="0"/>
      <c r="L53" s="0"/>
      <c r="M53" s="0"/>
      <c r="N53" s="74"/>
      <c r="O53" s="74"/>
      <c r="P53" s="74"/>
      <c r="Q53" s="74"/>
      <c r="R53" s="74"/>
      <c r="S53" s="74"/>
      <c r="T53" s="74"/>
      <c r="U53" s="0"/>
      <c r="V53" s="125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</row>
    <row r="54" customFormat="false" ht="15.5" hidden="false" customHeight="false" outlineLevel="0" collapsed="false">
      <c r="A54" s="97" t="n">
        <v>1</v>
      </c>
      <c r="B54" s="98" t="n">
        <v>5</v>
      </c>
      <c r="C54" s="99" t="str">
        <f aca="false">IF(B54="","",VLOOKUP(B54,Teilnehmer!$A$6:$F$21,2,0))</f>
        <v>Bednarz, Jannis</v>
      </c>
      <c r="D54" s="100" t="n">
        <v>11</v>
      </c>
      <c r="E54" s="100" t="n">
        <v>7</v>
      </c>
      <c r="F54" s="100" t="n">
        <v>11</v>
      </c>
      <c r="G54" s="100" t="n">
        <v>11</v>
      </c>
      <c r="H54" s="100"/>
      <c r="I54" s="101" t="n">
        <f aca="false">SUM(D55:H55)</f>
        <v>3</v>
      </c>
      <c r="J54" s="73" t="n">
        <f aca="false">SUM(D54:H54)</f>
        <v>40</v>
      </c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</row>
    <row r="55" customFormat="false" ht="15.5" hidden="false" customHeight="false" outlineLevel="0" collapsed="false">
      <c r="A55" s="107" t="s">
        <v>104</v>
      </c>
      <c r="B55" s="108"/>
      <c r="C55" s="109" t="s">
        <v>90</v>
      </c>
      <c r="D55" s="110" t="n">
        <f aca="false">IF(OR(D54="",D56=""),"",IF(D54&gt;D56,1,0))</f>
        <v>1</v>
      </c>
      <c r="E55" s="110" t="n">
        <f aca="false">IF(OR(E54="",E56=""),"",IF(E54&gt;E56,1,0))</f>
        <v>0</v>
      </c>
      <c r="F55" s="110" t="n">
        <f aca="false">IF(OR(F54="",F56=""),"",IF(F54&gt;F56,1,0))</f>
        <v>1</v>
      </c>
      <c r="G55" s="110" t="n">
        <f aca="false">IF(OR(G54="",G56=""),"",IF(G54&gt;G56,1,0))</f>
        <v>1</v>
      </c>
      <c r="H55" s="110" t="str">
        <f aca="false">IF(OR(H54="",H56=""),"",IF(H54&gt;H56,1,0))</f>
        <v/>
      </c>
      <c r="I55" s="147"/>
      <c r="J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</row>
    <row r="56" customFormat="false" ht="16" hidden="false" customHeight="false" outlineLevel="0" collapsed="false">
      <c r="A56" s="116" t="n">
        <v>2</v>
      </c>
      <c r="B56" s="117" t="n">
        <v>6</v>
      </c>
      <c r="C56" s="118" t="str">
        <f aca="false">IF(B56="","",VLOOKUP(B56,Teilnehmer!$A$6:$F$21,2,0))</f>
        <v>Haveneth</v>
      </c>
      <c r="D56" s="100" t="n">
        <v>4</v>
      </c>
      <c r="E56" s="100" t="n">
        <v>11</v>
      </c>
      <c r="F56" s="100" t="n">
        <v>2</v>
      </c>
      <c r="G56" s="100" t="n">
        <v>5</v>
      </c>
      <c r="H56" s="100"/>
      <c r="I56" s="101" t="n">
        <f aca="false">SUM(D57:H57)</f>
        <v>1</v>
      </c>
      <c r="J56" s="73" t="n">
        <f aca="false">SUM(D56:H56)</f>
        <v>22</v>
      </c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73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</row>
    <row r="57" customFormat="false" ht="15.5" hidden="false" customHeight="false" outlineLevel="0" collapsed="false">
      <c r="A57" s="74"/>
      <c r="B57" s="74"/>
      <c r="C57" s="73"/>
      <c r="D57" s="78" t="n">
        <f aca="false">IF(OR(D54="",D56=""),"",IF(D56&gt;D54,1,0))</f>
        <v>0</v>
      </c>
      <c r="E57" s="78" t="n">
        <f aca="false">IF(OR(E54="",E56=""),"",IF(E56&gt;E54,1,0))</f>
        <v>1</v>
      </c>
      <c r="F57" s="78" t="n">
        <f aca="false">IF(OR(F54="",F56=""),"",IF(F56&gt;F54,1,0))</f>
        <v>0</v>
      </c>
      <c r="G57" s="78" t="n">
        <f aca="false">IF(OR(G54="",G56=""),"",IF(G56&gt;G54,1,0))</f>
        <v>0</v>
      </c>
      <c r="H57" s="78" t="str">
        <f aca="false">IF(OR(H54="",H56=""),"",IF(H56&gt;H54,1,0))</f>
        <v/>
      </c>
      <c r="I57" s="126"/>
      <c r="J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73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</row>
    <row r="58" customFormat="false" ht="16" hidden="false" customHeight="false" outlineLevel="0" collapsed="false">
      <c r="A58" s="94" t="s">
        <v>65</v>
      </c>
      <c r="B58" s="159"/>
      <c r="C58" s="96" t="s">
        <v>107</v>
      </c>
      <c r="D58" s="26" t="s">
        <v>68</v>
      </c>
      <c r="E58" s="26" t="s">
        <v>69</v>
      </c>
      <c r="F58" s="26" t="s">
        <v>70</v>
      </c>
      <c r="G58" s="26" t="s">
        <v>71</v>
      </c>
      <c r="H58" s="26" t="s">
        <v>72</v>
      </c>
      <c r="I58" s="26" t="s">
        <v>73</v>
      </c>
      <c r="J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73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</row>
    <row r="59" customFormat="false" ht="15.5" hidden="false" customHeight="false" outlineLevel="0" collapsed="false">
      <c r="A59" s="97" t="n">
        <v>2</v>
      </c>
      <c r="B59" s="98" t="n">
        <v>6</v>
      </c>
      <c r="C59" s="99" t="str">
        <f aca="false">IF(B59="","",VLOOKUP(B59,Teilnehmer!$A$6:$F$21,2,0))</f>
        <v>Haveneth</v>
      </c>
      <c r="D59" s="100" t="n">
        <v>11</v>
      </c>
      <c r="E59" s="100" t="n">
        <v>11</v>
      </c>
      <c r="F59" s="100" t="n">
        <v>11</v>
      </c>
      <c r="G59" s="100"/>
      <c r="H59" s="100"/>
      <c r="I59" s="101" t="n">
        <f aca="false">SUM(D60:H60)</f>
        <v>3</v>
      </c>
      <c r="J59" s="73" t="n">
        <f aca="false">SUM(D59:H59)</f>
        <v>33</v>
      </c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73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</row>
    <row r="60" customFormat="false" ht="15.5" hidden="false" customHeight="false" outlineLevel="0" collapsed="false">
      <c r="A60" s="107" t="s">
        <v>105</v>
      </c>
      <c r="B60" s="108"/>
      <c r="C60" s="109" t="s">
        <v>90</v>
      </c>
      <c r="D60" s="110" t="n">
        <f aca="false">IF(OR(D59="",D61=""),"",IF(D59&gt;D61,1,0))</f>
        <v>1</v>
      </c>
      <c r="E60" s="110" t="n">
        <f aca="false">IF(OR(E59="",E61=""),"",IF(E59&gt;E61,1,0))</f>
        <v>1</v>
      </c>
      <c r="F60" s="110" t="n">
        <f aca="false">IF(OR(F59="",F61=""),"",IF(F59&gt;F61,1,0))</f>
        <v>1</v>
      </c>
      <c r="G60" s="110" t="str">
        <f aca="false">IF(OR(G59="",G61=""),"",IF(G59&gt;G61,1,0))</f>
        <v/>
      </c>
      <c r="H60" s="110" t="str">
        <f aca="false">IF(OR(H59="",H61=""),"",IF(H59&gt;H61,1,0))</f>
        <v/>
      </c>
      <c r="I60" s="147"/>
      <c r="J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</row>
    <row r="61" customFormat="false" ht="16" hidden="false" customHeight="false" outlineLevel="0" collapsed="false">
      <c r="A61" s="116" t="n">
        <v>4</v>
      </c>
      <c r="B61" s="117" t="n">
        <v>8</v>
      </c>
      <c r="C61" s="118" t="str">
        <f aca="false">IF(B61="","",VLOOKUP(B61,Teilnehmer!$A$6:$F$21,2,0))</f>
        <v>Spanjaard, Andreas</v>
      </c>
      <c r="D61" s="160" t="n">
        <v>3</v>
      </c>
      <c r="E61" s="160" t="n">
        <v>2</v>
      </c>
      <c r="F61" s="160" t="n">
        <v>6</v>
      </c>
      <c r="G61" s="160"/>
      <c r="H61" s="160"/>
      <c r="I61" s="161" t="n">
        <f aca="false">SUM(D62:H62)</f>
        <v>0</v>
      </c>
      <c r="J61" s="73" t="n">
        <f aca="false">SUM(D61:H61)</f>
        <v>11</v>
      </c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</row>
    <row r="62" customFormat="false" ht="15.5" hidden="false" customHeight="false" outlineLevel="0" collapsed="false">
      <c r="A62" s="125"/>
      <c r="B62" s="95"/>
      <c r="C62" s="76"/>
      <c r="D62" s="78" t="n">
        <f aca="false">IF(OR(D59="",D61=""),"",IF(D61&gt;D59,1,0))</f>
        <v>0</v>
      </c>
      <c r="E62" s="78" t="n">
        <f aca="false">IF(OR(E59="",E61=""),"",IF(E61&gt;E59,1,0))</f>
        <v>0</v>
      </c>
      <c r="F62" s="78" t="n">
        <f aca="false">IF(OR(F59="",F61=""),"",IF(F61&gt;F59,1,0))</f>
        <v>0</v>
      </c>
      <c r="G62" s="78" t="str">
        <f aca="false">IF(OR(G59="",G61=""),"",IF(G61&gt;G59,1,0))</f>
        <v/>
      </c>
      <c r="H62" s="78" t="str">
        <f aca="false">IF(OR(H59="",H61=""),"",IF(H61&gt;H59,1,0))</f>
        <v/>
      </c>
      <c r="I62" s="126"/>
      <c r="J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</row>
    <row r="63" customFormat="false" ht="16" hidden="false" customHeight="false" outlineLevel="0" collapsed="false">
      <c r="A63" s="94" t="s">
        <v>65</v>
      </c>
      <c r="B63" s="95"/>
      <c r="C63" s="96" t="s">
        <v>107</v>
      </c>
      <c r="D63" s="26" t="s">
        <v>68</v>
      </c>
      <c r="E63" s="26" t="s">
        <v>69</v>
      </c>
      <c r="F63" s="26" t="s">
        <v>70</v>
      </c>
      <c r="G63" s="26" t="s">
        <v>71</v>
      </c>
      <c r="H63" s="26" t="s">
        <v>72</v>
      </c>
      <c r="I63" s="26" t="s">
        <v>73</v>
      </c>
      <c r="J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</row>
    <row r="64" customFormat="false" ht="15.5" hidden="false" customHeight="false" outlineLevel="0" collapsed="false">
      <c r="A64" s="97" t="n">
        <v>3</v>
      </c>
      <c r="B64" s="98" t="n">
        <v>7</v>
      </c>
      <c r="C64" s="99" t="str">
        <f aca="false">IF(B64="","",VLOOKUP(B64,Teilnehmer!$A$6:$F$21,2,0))</f>
        <v>Spanjaard</v>
      </c>
      <c r="D64" s="100" t="n">
        <v>4</v>
      </c>
      <c r="E64" s="100" t="n">
        <v>3</v>
      </c>
      <c r="F64" s="100" t="n">
        <v>9</v>
      </c>
      <c r="G64" s="100"/>
      <c r="H64" s="100"/>
      <c r="I64" s="101" t="n">
        <f aca="false">SUM(D65:H65)</f>
        <v>0</v>
      </c>
      <c r="J64" s="73" t="n">
        <f aca="false">SUM(D64:H64)</f>
        <v>16</v>
      </c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</row>
    <row r="65" customFormat="false" ht="15.5" hidden="false" customHeight="false" outlineLevel="0" collapsed="false">
      <c r="A65" s="107" t="s">
        <v>106</v>
      </c>
      <c r="B65" s="108"/>
      <c r="C65" s="109" t="s">
        <v>90</v>
      </c>
      <c r="D65" s="110" t="n">
        <f aca="false">IF(OR(D64="",D66=""),"",IF(D64&gt;D66,1,0))</f>
        <v>0</v>
      </c>
      <c r="E65" s="110" t="n">
        <f aca="false">IF(OR(E64="",E66=""),"",IF(E64&gt;E66,1,0))</f>
        <v>0</v>
      </c>
      <c r="F65" s="110" t="n">
        <f aca="false">IF(OR(F64="",F66=""),"",IF(F64&gt;F66,1,0))</f>
        <v>0</v>
      </c>
      <c r="G65" s="110" t="str">
        <f aca="false">IF(OR(G64="",G66=""),"",IF(G64&gt;G66,1,0))</f>
        <v/>
      </c>
      <c r="H65" s="110" t="str">
        <f aca="false">IF(OR(H64="",H66=""),"",IF(H64&gt;H66,1,0))</f>
        <v/>
      </c>
      <c r="I65" s="147"/>
      <c r="J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</row>
    <row r="66" customFormat="false" ht="16" hidden="false" customHeight="false" outlineLevel="0" collapsed="false">
      <c r="A66" s="116" t="n">
        <v>1</v>
      </c>
      <c r="B66" s="117" t="n">
        <v>5</v>
      </c>
      <c r="C66" s="118" t="str">
        <f aca="false">IF(B66="","",VLOOKUP(B66,Teilnehmer!$A$6:$F$21,2,0))</f>
        <v>Bednarz, Jannis</v>
      </c>
      <c r="D66" s="100" t="n">
        <v>11</v>
      </c>
      <c r="E66" s="100" t="n">
        <v>11</v>
      </c>
      <c r="F66" s="100" t="n">
        <v>11</v>
      </c>
      <c r="G66" s="100"/>
      <c r="H66" s="100"/>
      <c r="I66" s="101" t="n">
        <f aca="false">SUM(D67:H67)</f>
        <v>3</v>
      </c>
      <c r="J66" s="73" t="n">
        <f aca="false">SUM(D66:H66)</f>
        <v>33</v>
      </c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</row>
    <row r="67" customFormat="false" ht="15.5" hidden="false" customHeight="false" outlineLevel="0" collapsed="false">
      <c r="A67" s="0"/>
      <c r="B67" s="0"/>
      <c r="C67" s="0"/>
      <c r="D67" s="78" t="n">
        <f aca="false">IF(OR(D64="",D66=""),"",IF(D66&gt;D64,1,0))</f>
        <v>1</v>
      </c>
      <c r="E67" s="78" t="n">
        <f aca="false">IF(OR(E64="",E66=""),"",IF(E66&gt;E64,1,0))</f>
        <v>1</v>
      </c>
      <c r="F67" s="78" t="n">
        <f aca="false">IF(OR(F64="",F66=""),"",IF(F66&gt;F64,1,0))</f>
        <v>1</v>
      </c>
      <c r="G67" s="78" t="str">
        <f aca="false">IF(OR(G64="",G66=""),"",IF(G66&gt;G64,1,0))</f>
        <v/>
      </c>
      <c r="H67" s="78" t="str">
        <f aca="false">IF(OR(H64="",H66=""),"",IF(H66&gt;H64,1,0))</f>
        <v/>
      </c>
      <c r="I67" s="0"/>
      <c r="J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</row>
    <row r="68" customFormat="false" ht="15.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</row>
    <row r="69" customFormat="false" ht="15.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</row>
    <row r="70" customFormat="false" ht="15.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</row>
    <row r="71" customFormat="false" ht="18" hidden="false" customHeight="false" outlineLevel="0" collapsed="false">
      <c r="A71" s="75" t="s">
        <v>108</v>
      </c>
      <c r="B71" s="75"/>
      <c r="C71" s="75"/>
      <c r="D71" s="76"/>
      <c r="E71" s="73"/>
      <c r="F71" s="73"/>
      <c r="G71" s="73"/>
      <c r="H71" s="73"/>
      <c r="I71" s="73"/>
      <c r="J71" s="0"/>
      <c r="L71" s="77"/>
      <c r="M71" s="77"/>
      <c r="N71" s="78"/>
      <c r="O71" s="78"/>
      <c r="P71" s="78"/>
      <c r="Q71" s="79"/>
      <c r="R71" s="79"/>
      <c r="S71" s="79"/>
      <c r="T71" s="79"/>
      <c r="U71" s="78"/>
      <c r="V71" s="78"/>
      <c r="W71" s="80"/>
      <c r="X71" s="81"/>
      <c r="Y71" s="82"/>
      <c r="Z71" s="83"/>
      <c r="AA71" s="83"/>
      <c r="AB71" s="83"/>
      <c r="AC71" s="83"/>
      <c r="AD71" s="84"/>
      <c r="AE71" s="85"/>
      <c r="AF71" s="84"/>
      <c r="AG71" s="83"/>
      <c r="AH71" s="83"/>
      <c r="AI71" s="83"/>
      <c r="AJ71" s="83"/>
      <c r="AK71" s="86"/>
      <c r="AL71" s="82"/>
      <c r="AM71" s="82"/>
      <c r="AN71" s="82"/>
      <c r="AO71" s="82"/>
      <c r="AP71" s="82"/>
      <c r="AQ71" s="87"/>
      <c r="AR71" s="83"/>
      <c r="AS71" s="83"/>
      <c r="AT71" s="83"/>
      <c r="AU71" s="83"/>
      <c r="AV71" s="83"/>
      <c r="AW71" s="83"/>
      <c r="AX71" s="83"/>
      <c r="AY71" s="82"/>
      <c r="AZ71" s="87"/>
    </row>
    <row r="72" customFormat="false" ht="15.5" hidden="false" customHeight="false" outlineLevel="0" collapsed="false">
      <c r="A72" s="76"/>
      <c r="B72" s="76"/>
      <c r="C72" s="76"/>
      <c r="D72" s="76"/>
      <c r="E72" s="73"/>
      <c r="F72" s="73"/>
      <c r="G72" s="73"/>
      <c r="H72" s="73"/>
      <c r="I72" s="73"/>
      <c r="J72" s="0"/>
      <c r="L72" s="88" t="str">
        <f aca="false">Teilnehmer!$A$3</f>
        <v>WRW-Rangliste</v>
      </c>
      <c r="M72" s="89"/>
      <c r="N72" s="90" t="n">
        <f aca="false">Teilnehmer!$C$3</f>
        <v>44421</v>
      </c>
      <c r="O72" s="0"/>
      <c r="P72" s="0"/>
      <c r="Q72" s="0"/>
      <c r="R72" s="0"/>
      <c r="S72" s="0"/>
      <c r="T72" s="0"/>
      <c r="U72" s="0"/>
      <c r="V72" s="0"/>
      <c r="W72" s="0"/>
      <c r="X72" s="91" t="s">
        <v>62</v>
      </c>
      <c r="Y72" s="92"/>
      <c r="Z72" s="84" t="s">
        <v>63</v>
      </c>
      <c r="AA72" s="84"/>
      <c r="AB72" s="84"/>
      <c r="AC72" s="84"/>
      <c r="AD72" s="84"/>
      <c r="AE72" s="85"/>
      <c r="AF72" s="84" t="s">
        <v>64</v>
      </c>
      <c r="AG72" s="84"/>
      <c r="AH72" s="84"/>
      <c r="AI72" s="84"/>
      <c r="AJ72" s="84"/>
      <c r="AK72" s="85"/>
      <c r="AL72" s="92" t="s">
        <v>65</v>
      </c>
      <c r="AM72" s="92"/>
      <c r="AN72" s="92"/>
      <c r="AO72" s="92"/>
      <c r="AP72" s="92"/>
      <c r="AQ72" s="93"/>
      <c r="AR72" s="84" t="s">
        <v>66</v>
      </c>
      <c r="AS72" s="84"/>
      <c r="AT72" s="84"/>
      <c r="AU72" s="84"/>
      <c r="AV72" s="84"/>
      <c r="AW72" s="84"/>
      <c r="AX72" s="84" t="s">
        <v>67</v>
      </c>
      <c r="AY72" s="92"/>
      <c r="AZ72" s="93"/>
    </row>
    <row r="73" customFormat="false" ht="16" hidden="false" customHeight="false" outlineLevel="0" collapsed="false">
      <c r="A73" s="94" t="s">
        <v>63</v>
      </c>
      <c r="B73" s="95"/>
      <c r="C73" s="96" t="s">
        <v>108</v>
      </c>
      <c r="D73" s="26" t="s">
        <v>68</v>
      </c>
      <c r="E73" s="26" t="s">
        <v>69</v>
      </c>
      <c r="F73" s="26" t="s">
        <v>70</v>
      </c>
      <c r="G73" s="26" t="s">
        <v>71</v>
      </c>
      <c r="H73" s="26" t="s">
        <v>72</v>
      </c>
      <c r="I73" s="26" t="s">
        <v>73</v>
      </c>
      <c r="J73" s="73" t="s">
        <v>74</v>
      </c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91" t="s">
        <v>75</v>
      </c>
      <c r="Y73" s="92" t="s">
        <v>10</v>
      </c>
      <c r="Z73" s="84" t="s">
        <v>76</v>
      </c>
      <c r="AA73" s="84" t="s">
        <v>77</v>
      </c>
      <c r="AB73" s="84" t="s">
        <v>78</v>
      </c>
      <c r="AC73" s="84" t="s">
        <v>79</v>
      </c>
      <c r="AD73" s="84" t="s">
        <v>80</v>
      </c>
      <c r="AE73" s="85" t="s">
        <v>81</v>
      </c>
      <c r="AF73" s="84" t="s">
        <v>82</v>
      </c>
      <c r="AG73" s="84" t="s">
        <v>83</v>
      </c>
      <c r="AH73" s="84" t="s">
        <v>78</v>
      </c>
      <c r="AI73" s="84" t="s">
        <v>79</v>
      </c>
      <c r="AJ73" s="84" t="s">
        <v>80</v>
      </c>
      <c r="AK73" s="85" t="s">
        <v>81</v>
      </c>
      <c r="AL73" s="84" t="s">
        <v>84</v>
      </c>
      <c r="AM73" s="84" t="s">
        <v>85</v>
      </c>
      <c r="AN73" s="84" t="s">
        <v>78</v>
      </c>
      <c r="AO73" s="84" t="s">
        <v>79</v>
      </c>
      <c r="AP73" s="84" t="s">
        <v>80</v>
      </c>
      <c r="AQ73" s="85" t="s">
        <v>86</v>
      </c>
      <c r="AR73" s="84" t="s">
        <v>87</v>
      </c>
      <c r="AS73" s="84" t="s">
        <v>85</v>
      </c>
      <c r="AT73" s="84" t="s">
        <v>88</v>
      </c>
      <c r="AU73" s="84" t="s">
        <v>79</v>
      </c>
      <c r="AV73" s="84" t="s">
        <v>80</v>
      </c>
      <c r="AW73" s="84" t="s">
        <v>86</v>
      </c>
      <c r="AX73" s="84"/>
      <c r="AY73" s="92"/>
      <c r="AZ73" s="93"/>
    </row>
    <row r="74" customFormat="false" ht="18" hidden="false" customHeight="false" outlineLevel="0" collapsed="false">
      <c r="A74" s="97" t="n">
        <v>1</v>
      </c>
      <c r="B74" s="98" t="n">
        <v>9</v>
      </c>
      <c r="C74" s="99" t="str">
        <f aca="false">IF(B74="","",VLOOKUP(B74,Teilnehmer!$A$6:$F$21,2,0))</f>
        <v>Mattheuer</v>
      </c>
      <c r="D74" s="100" t="n">
        <v>11</v>
      </c>
      <c r="E74" s="100" t="n">
        <v>11</v>
      </c>
      <c r="F74" s="100" t="n">
        <v>11</v>
      </c>
      <c r="G74" s="100"/>
      <c r="H74" s="100"/>
      <c r="I74" s="101" t="n">
        <f aca="false">SUM(D75:H75)</f>
        <v>3</v>
      </c>
      <c r="J74" s="73" t="n">
        <f aca="false">SUM(D74:H74)</f>
        <v>33</v>
      </c>
      <c r="L74" s="102" t="s">
        <v>108</v>
      </c>
      <c r="M74" s="103"/>
      <c r="N74" s="104"/>
      <c r="O74" s="104"/>
      <c r="P74" s="104"/>
      <c r="Q74" s="104"/>
      <c r="R74" s="104"/>
      <c r="S74" s="104"/>
      <c r="T74" s="105"/>
      <c r="U74" s="0"/>
      <c r="V74" s="0"/>
      <c r="W74" s="0"/>
      <c r="X74" s="106" t="n">
        <v>1</v>
      </c>
      <c r="Y74" s="92" t="str">
        <f aca="false">Teilnehmer!B14</f>
        <v>Mattheuer</v>
      </c>
      <c r="Z74" s="84" t="n">
        <f aca="false">I74</f>
        <v>3</v>
      </c>
      <c r="AA74" s="84" t="n">
        <f aca="false">I76</f>
        <v>0</v>
      </c>
      <c r="AB74" s="84" t="n">
        <f aca="false">IF(Z74=3,1,0)</f>
        <v>1</v>
      </c>
      <c r="AC74" s="84" t="n">
        <f aca="false">IF(I76=3,1,0)</f>
        <v>0</v>
      </c>
      <c r="AD74" s="84" t="n">
        <f aca="false">J74</f>
        <v>33</v>
      </c>
      <c r="AE74" s="85" t="n">
        <f aca="false">J76</f>
        <v>0</v>
      </c>
      <c r="AF74" s="84" t="n">
        <f aca="false">I89</f>
        <v>3</v>
      </c>
      <c r="AG74" s="84" t="n">
        <f aca="false">I91</f>
        <v>1</v>
      </c>
      <c r="AH74" s="84" t="n">
        <f aca="false">IF(AF74=3,1,0)</f>
        <v>1</v>
      </c>
      <c r="AI74" s="84" t="n">
        <f aca="false">IF(I91=3,1,0)</f>
        <v>0</v>
      </c>
      <c r="AJ74" s="84" t="n">
        <f aca="false">J89</f>
        <v>42</v>
      </c>
      <c r="AK74" s="85" t="n">
        <f aca="false">J91</f>
        <v>36</v>
      </c>
      <c r="AL74" s="92" t="n">
        <f aca="false">I101</f>
        <v>3</v>
      </c>
      <c r="AM74" s="92" t="n">
        <f aca="false">I99</f>
        <v>0</v>
      </c>
      <c r="AN74" s="84" t="n">
        <f aca="false">IF(AL74=3,1,0)</f>
        <v>1</v>
      </c>
      <c r="AO74" s="84" t="n">
        <f aca="false">IF(I99=3,1,0)</f>
        <v>0</v>
      </c>
      <c r="AP74" s="84" t="n">
        <f aca="false">J101</f>
        <v>33</v>
      </c>
      <c r="AQ74" s="85" t="n">
        <f aca="false">J99</f>
        <v>12</v>
      </c>
      <c r="AR74" s="84" t="n">
        <f aca="false">Z74+AF74+AL74</f>
        <v>9</v>
      </c>
      <c r="AS74" s="84" t="n">
        <f aca="false">AA74+AG74+AM74</f>
        <v>1</v>
      </c>
      <c r="AT74" s="84" t="n">
        <f aca="false">AB74+AH74+AN74</f>
        <v>3</v>
      </c>
      <c r="AU74" s="84" t="n">
        <f aca="false">AC74+AI74+AO74</f>
        <v>0</v>
      </c>
      <c r="AV74" s="84" t="n">
        <f aca="false">AP74+AJ74+AD74</f>
        <v>108</v>
      </c>
      <c r="AW74" s="84" t="n">
        <f aca="false">AQ74+AK74+AE74</f>
        <v>48</v>
      </c>
      <c r="AX74" s="84" t="n">
        <f aca="false">AT74*10000+AU74*1000+(AR74-AS74)*100+(AV74-AW74)</f>
        <v>30860</v>
      </c>
      <c r="AY74" s="84" t="n">
        <f aca="false">IF(AX74&gt;AX75,1,0)+IF(AX74&gt;AX76,1,0)+IF(AX74&gt;AX77,1,0)</f>
        <v>3</v>
      </c>
      <c r="AZ74" s="93" t="str">
        <f aca="false">Y74</f>
        <v>Mattheuer</v>
      </c>
    </row>
    <row r="75" customFormat="false" ht="18" hidden="false" customHeight="false" outlineLevel="0" collapsed="false">
      <c r="A75" s="107" t="s">
        <v>89</v>
      </c>
      <c r="B75" s="108"/>
      <c r="C75" s="109" t="s">
        <v>90</v>
      </c>
      <c r="D75" s="110" t="n">
        <f aca="false">IF(OR(D74="",D76=""),"",IF(D74&gt;D76,1,0))</f>
        <v>1</v>
      </c>
      <c r="E75" s="110" t="n">
        <f aca="false">IF(OR(E74="",E76=""),"",IF(E74&gt;E76,1,0))</f>
        <v>1</v>
      </c>
      <c r="F75" s="110" t="n">
        <f aca="false">IF(OR(F74="",F76=""),"",IF(F74&gt;F76,1,0))</f>
        <v>1</v>
      </c>
      <c r="G75" s="110" t="str">
        <f aca="false">IF(OR(G74="",G76=""),"",IF(G74&gt;G76,1,0))</f>
        <v/>
      </c>
      <c r="H75" s="110" t="str">
        <f aca="false">IF(OR(H74="",H76=""),"",IF(H74&gt;H76,1,0))</f>
        <v/>
      </c>
      <c r="I75" s="111"/>
      <c r="J75" s="0"/>
      <c r="L75" s="112" t="s">
        <v>91</v>
      </c>
      <c r="M75" s="113" t="s">
        <v>10</v>
      </c>
      <c r="N75" s="113" t="s">
        <v>11</v>
      </c>
      <c r="O75" s="114" t="s">
        <v>92</v>
      </c>
      <c r="P75" s="114"/>
      <c r="Q75" s="114" t="s">
        <v>93</v>
      </c>
      <c r="R75" s="114"/>
      <c r="S75" s="115" t="s">
        <v>74</v>
      </c>
      <c r="T75" s="115"/>
      <c r="U75" s="0"/>
      <c r="V75" s="0"/>
      <c r="W75" s="0"/>
      <c r="X75" s="106" t="n">
        <v>2</v>
      </c>
      <c r="Y75" s="92" t="str">
        <f aca="false">Teilnehmer!B15</f>
        <v>Winkels</v>
      </c>
      <c r="Z75" s="84" t="n">
        <f aca="false">I79</f>
        <v>3</v>
      </c>
      <c r="AA75" s="84" t="n">
        <f aca="false">I81</f>
        <v>0</v>
      </c>
      <c r="AB75" s="84" t="n">
        <f aca="false">IF(Z75=3,1,0)</f>
        <v>1</v>
      </c>
      <c r="AC75" s="84" t="n">
        <f aca="false">IF(I81=3,1,0)</f>
        <v>0</v>
      </c>
      <c r="AD75" s="84" t="n">
        <f aca="false">J79</f>
        <v>33</v>
      </c>
      <c r="AE75" s="85" t="n">
        <f aca="false">J81</f>
        <v>10</v>
      </c>
      <c r="AF75" s="84" t="n">
        <f aca="false">I91</f>
        <v>1</v>
      </c>
      <c r="AG75" s="84" t="n">
        <f aca="false">I89</f>
        <v>3</v>
      </c>
      <c r="AH75" s="84" t="n">
        <f aca="false">IF(AF75=3,1,0)</f>
        <v>0</v>
      </c>
      <c r="AI75" s="84" t="n">
        <f aca="false">IF(I89=3,1,0)</f>
        <v>1</v>
      </c>
      <c r="AJ75" s="84" t="n">
        <f aca="false">J91</f>
        <v>36</v>
      </c>
      <c r="AK75" s="85" t="n">
        <f aca="false">J89</f>
        <v>42</v>
      </c>
      <c r="AL75" s="92" t="n">
        <f aca="false">I94</f>
        <v>3</v>
      </c>
      <c r="AM75" s="92" t="n">
        <f aca="false">I96</f>
        <v>0</v>
      </c>
      <c r="AN75" s="84" t="n">
        <f aca="false">IF(AL75=3,1,0)</f>
        <v>1</v>
      </c>
      <c r="AO75" s="84" t="n">
        <f aca="false">IF(I96=3,1,0)</f>
        <v>0</v>
      </c>
      <c r="AP75" s="84" t="n">
        <f aca="false">J94</f>
        <v>33</v>
      </c>
      <c r="AQ75" s="85" t="n">
        <f aca="false">J96</f>
        <v>0</v>
      </c>
      <c r="AR75" s="84" t="n">
        <f aca="false">Z75+AF75+AL75</f>
        <v>7</v>
      </c>
      <c r="AS75" s="84" t="n">
        <f aca="false">AA75+AG75+AM75</f>
        <v>3</v>
      </c>
      <c r="AT75" s="84" t="n">
        <f aca="false">AB75+AH75+AN75</f>
        <v>2</v>
      </c>
      <c r="AU75" s="84" t="n">
        <f aca="false">AC75+AI75+AO75</f>
        <v>1</v>
      </c>
      <c r="AV75" s="84" t="n">
        <f aca="false">AP75+AJ75+AD75</f>
        <v>102</v>
      </c>
      <c r="AW75" s="84" t="n">
        <f aca="false">AQ75+AK75+AE75</f>
        <v>52</v>
      </c>
      <c r="AX75" s="84" t="n">
        <f aca="false">AT75*10000+AU75*1000+(AR75-AS75)*100+(AV75-AW75)</f>
        <v>21450</v>
      </c>
      <c r="AY75" s="84" t="n">
        <f aca="false">IF(AX75&gt;AX74,1,0)+IF(AX75&gt;AX76,1,0)+IF(AX75&gt;AX77,1,0)</f>
        <v>2</v>
      </c>
      <c r="AZ75" s="93" t="str">
        <f aca="false">Y75</f>
        <v>Winkels</v>
      </c>
    </row>
    <row r="76" customFormat="false" ht="18.5" hidden="false" customHeight="false" outlineLevel="0" collapsed="false">
      <c r="A76" s="116" t="n">
        <v>4</v>
      </c>
      <c r="B76" s="117" t="n">
        <v>12</v>
      </c>
      <c r="C76" s="118" t="str">
        <f aca="false">IF(B76="","",VLOOKUP(B76,Teilnehmer!$A$6:$F$21,2,0))</f>
        <v>Freilos</v>
      </c>
      <c r="D76" s="100" t="n">
        <v>0</v>
      </c>
      <c r="E76" s="100" t="n">
        <v>0</v>
      </c>
      <c r="F76" s="100" t="n">
        <v>0</v>
      </c>
      <c r="G76" s="100"/>
      <c r="H76" s="100"/>
      <c r="I76" s="101" t="n">
        <f aca="false">SUM(D77:H77)</f>
        <v>0</v>
      </c>
      <c r="J76" s="73" t="n">
        <f aca="false">SUM(D76:H76)</f>
        <v>0</v>
      </c>
      <c r="L76" s="119"/>
      <c r="M76" s="120"/>
      <c r="N76" s="121"/>
      <c r="O76" s="122" t="s">
        <v>94</v>
      </c>
      <c r="P76" s="123" t="s">
        <v>95</v>
      </c>
      <c r="Q76" s="122" t="s">
        <v>94</v>
      </c>
      <c r="R76" s="123" t="s">
        <v>95</v>
      </c>
      <c r="S76" s="122" t="s">
        <v>94</v>
      </c>
      <c r="T76" s="124" t="s">
        <v>95</v>
      </c>
      <c r="U76" s="0"/>
      <c r="V76" s="0"/>
      <c r="W76" s="0"/>
      <c r="X76" s="106" t="n">
        <v>3</v>
      </c>
      <c r="Y76" s="92" t="str">
        <f aca="false">Teilnehmer!B16</f>
        <v>Abdalah</v>
      </c>
      <c r="Z76" s="84" t="n">
        <f aca="false">I81</f>
        <v>0</v>
      </c>
      <c r="AA76" s="84" t="n">
        <f aca="false">I79</f>
        <v>3</v>
      </c>
      <c r="AB76" s="84" t="n">
        <f aca="false">IF(Z76=3,1,0)</f>
        <v>0</v>
      </c>
      <c r="AC76" s="84" t="n">
        <f aca="false">IF(I79=3,1,0)</f>
        <v>1</v>
      </c>
      <c r="AD76" s="84" t="n">
        <f aca="false">J81</f>
        <v>10</v>
      </c>
      <c r="AE76" s="85" t="n">
        <f aca="false">J79</f>
        <v>33</v>
      </c>
      <c r="AF76" s="84" t="n">
        <f aca="false">I86</f>
        <v>3</v>
      </c>
      <c r="AG76" s="84" t="n">
        <f aca="false">I84</f>
        <v>0</v>
      </c>
      <c r="AH76" s="84" t="n">
        <f aca="false">IF(AF76=3,1,0)</f>
        <v>1</v>
      </c>
      <c r="AI76" s="84" t="n">
        <f aca="false">IF(I84=3,1,0)</f>
        <v>0</v>
      </c>
      <c r="AJ76" s="84" t="n">
        <f aca="false">J86</f>
        <v>33</v>
      </c>
      <c r="AK76" s="85" t="n">
        <f aca="false">J84</f>
        <v>0</v>
      </c>
      <c r="AL76" s="92" t="n">
        <f aca="false">I99</f>
        <v>0</v>
      </c>
      <c r="AM76" s="92" t="n">
        <f aca="false">I101</f>
        <v>3</v>
      </c>
      <c r="AN76" s="84" t="n">
        <f aca="false">IF(AL76=3,1,0)</f>
        <v>0</v>
      </c>
      <c r="AO76" s="84" t="n">
        <f aca="false">IF(I101=3,1,0)</f>
        <v>1</v>
      </c>
      <c r="AP76" s="84" t="n">
        <f aca="false">J99</f>
        <v>12</v>
      </c>
      <c r="AQ76" s="85" t="n">
        <f aca="false">J101</f>
        <v>33</v>
      </c>
      <c r="AR76" s="84" t="n">
        <f aca="false">Z76+AF76+AL76</f>
        <v>3</v>
      </c>
      <c r="AS76" s="84" t="n">
        <f aca="false">AA76+AG76+AM76</f>
        <v>6</v>
      </c>
      <c r="AT76" s="84" t="n">
        <f aca="false">AB76+AH76+AN76</f>
        <v>1</v>
      </c>
      <c r="AU76" s="84" t="n">
        <f aca="false">AC76+AI76+AO76</f>
        <v>2</v>
      </c>
      <c r="AV76" s="84" t="n">
        <f aca="false">AP76+AJ76+AD76</f>
        <v>55</v>
      </c>
      <c r="AW76" s="84" t="n">
        <f aca="false">AQ76+AK76+AE76</f>
        <v>66</v>
      </c>
      <c r="AX76" s="84" t="n">
        <f aca="false">AT76*10000+AU76*1000+(AR76-AS76)*100+(AV76-AW76)</f>
        <v>11689</v>
      </c>
      <c r="AY76" s="84" t="n">
        <f aca="false">IF(AX76&gt;AX74,1,0)+IF(AX76&gt;AX75,1,0)+IF(AX76&gt;AX77,1,0)</f>
        <v>1</v>
      </c>
      <c r="AZ76" s="93" t="str">
        <f aca="false">Y76</f>
        <v>Abdalah</v>
      </c>
    </row>
    <row r="77" customFormat="false" ht="17.5" hidden="false" customHeight="false" outlineLevel="0" collapsed="false">
      <c r="A77" s="125"/>
      <c r="B77" s="95"/>
      <c r="C77" s="76"/>
      <c r="D77" s="78" t="n">
        <f aca="false">IF(OR(D74="",D76=""),"",IF(D76&gt;D74,1,0))</f>
        <v>0</v>
      </c>
      <c r="E77" s="78" t="n">
        <f aca="false">IF(OR(E74="",E76=""),"",IF(E76&gt;E74,1,0))</f>
        <v>0</v>
      </c>
      <c r="F77" s="78" t="n">
        <f aca="false">IF(OR(F74="",F76=""),"",IF(F76&gt;F74,1,0))</f>
        <v>0</v>
      </c>
      <c r="G77" s="78" t="str">
        <f aca="false">IF(OR(G74="",G76=""),"",IF(G76&gt;G74,1,0))</f>
        <v/>
      </c>
      <c r="H77" s="78" t="str">
        <f aca="false">IF(OR(H74="",H76=""),"",IF(H76&gt;H74,1,0))</f>
        <v/>
      </c>
      <c r="I77" s="126"/>
      <c r="J77" s="0"/>
      <c r="L77" s="127" t="n">
        <v>1</v>
      </c>
      <c r="M77" s="128" t="str">
        <f aca="false">IF(AX74=0,AZ74,VLOOKUP(3,AY74:AZ77,2,0))</f>
        <v>Mattheuer</v>
      </c>
      <c r="N77" s="129" t="str">
        <f aca="false">VLOOKUP(M77,Teilnehmer!$B$6:$F$21,2,0)</f>
        <v>Kai-Luca</v>
      </c>
      <c r="O77" s="130" t="n">
        <f aca="false">VLOOKUP(M77,Y74:AZ77,22,0)</f>
        <v>3</v>
      </c>
      <c r="P77" s="128" t="n">
        <f aca="false">VLOOKUP(M77,Y74:AZ77,23,0)</f>
        <v>0</v>
      </c>
      <c r="Q77" s="130" t="n">
        <f aca="false">VLOOKUP(M77,Y74:AZ77,20,0)</f>
        <v>9</v>
      </c>
      <c r="R77" s="128" t="n">
        <f aca="false">VLOOKUP(M77,Y74:AZ77,21,0)</f>
        <v>1</v>
      </c>
      <c r="S77" s="131" t="n">
        <f aca="false">VLOOKUP(M77,Y74:AZ77,24,0)</f>
        <v>108</v>
      </c>
      <c r="T77" s="132" t="n">
        <f aca="false">VLOOKUP(M77,Y74:AZ77,25,0)</f>
        <v>48</v>
      </c>
      <c r="U77" s="73" t="s">
        <v>25</v>
      </c>
      <c r="V77" s="0"/>
      <c r="W77" s="0"/>
      <c r="X77" s="133" t="n">
        <v>4</v>
      </c>
      <c r="Y77" s="134" t="str">
        <f aca="false">Teilnehmer!B17</f>
        <v>Freilos</v>
      </c>
      <c r="Z77" s="135" t="n">
        <f aca="false">I76</f>
        <v>0</v>
      </c>
      <c r="AA77" s="135" t="n">
        <f aca="false">I74</f>
        <v>3</v>
      </c>
      <c r="AB77" s="135" t="n">
        <f aca="false">IF(Z77=3,1,0)</f>
        <v>0</v>
      </c>
      <c r="AC77" s="135" t="n">
        <f aca="false">IF(I74=3,1,0)</f>
        <v>1</v>
      </c>
      <c r="AD77" s="135" t="n">
        <f aca="false">J76</f>
        <v>0</v>
      </c>
      <c r="AE77" s="136" t="n">
        <f aca="false">J74</f>
        <v>33</v>
      </c>
      <c r="AF77" s="135" t="n">
        <f aca="false">I84</f>
        <v>0</v>
      </c>
      <c r="AG77" s="135" t="n">
        <f aca="false">I86</f>
        <v>3</v>
      </c>
      <c r="AH77" s="135" t="n">
        <f aca="false">IF(AF77=3,1,0)</f>
        <v>0</v>
      </c>
      <c r="AI77" s="135" t="n">
        <f aca="false">IF(I86=3,1,0)</f>
        <v>1</v>
      </c>
      <c r="AJ77" s="135" t="n">
        <f aca="false">J84</f>
        <v>0</v>
      </c>
      <c r="AK77" s="136" t="n">
        <f aca="false">J86</f>
        <v>33</v>
      </c>
      <c r="AL77" s="134" t="n">
        <f aca="false">I96</f>
        <v>0</v>
      </c>
      <c r="AM77" s="134" t="n">
        <f aca="false">I94</f>
        <v>3</v>
      </c>
      <c r="AN77" s="135" t="n">
        <f aca="false">IF(AL77=3,1,0)</f>
        <v>0</v>
      </c>
      <c r="AO77" s="135" t="n">
        <f aca="false">IF(I94=3,1,0)</f>
        <v>1</v>
      </c>
      <c r="AP77" s="135" t="n">
        <f aca="false">J96</f>
        <v>0</v>
      </c>
      <c r="AQ77" s="136" t="n">
        <f aca="false">J94</f>
        <v>33</v>
      </c>
      <c r="AR77" s="135" t="n">
        <f aca="false">Z77+AF77+AL77</f>
        <v>0</v>
      </c>
      <c r="AS77" s="135" t="n">
        <f aca="false">AA77+AG77+AM77</f>
        <v>9</v>
      </c>
      <c r="AT77" s="135" t="n">
        <f aca="false">AB77+AH77+AN77</f>
        <v>0</v>
      </c>
      <c r="AU77" s="135" t="n">
        <f aca="false">AC77+AI77+AO77</f>
        <v>3</v>
      </c>
      <c r="AV77" s="84" t="n">
        <f aca="false">AP77+AJ77+AD77</f>
        <v>0</v>
      </c>
      <c r="AW77" s="84" t="n">
        <f aca="false">AQ77+AK77+AE77</f>
        <v>99</v>
      </c>
      <c r="AX77" s="84" t="n">
        <f aca="false">AT77*10000+AU77*1000+(AR77-AS77)*100+(AV77-AW77)</f>
        <v>2001</v>
      </c>
      <c r="AY77" s="135" t="n">
        <f aca="false">IF(AX77&gt;AX74,1,0)+IF(AX77&gt;AX75,1,0)+IF(AX77&gt;AX76,1,0)</f>
        <v>0</v>
      </c>
      <c r="AZ77" s="137" t="str">
        <f aca="false">Y77</f>
        <v>Freilos</v>
      </c>
    </row>
    <row r="78" customFormat="false" ht="18" hidden="false" customHeight="false" outlineLevel="0" collapsed="false">
      <c r="A78" s="94" t="s">
        <v>63</v>
      </c>
      <c r="B78" s="95"/>
      <c r="C78" s="96" t="s">
        <v>108</v>
      </c>
      <c r="D78" s="26" t="s">
        <v>68</v>
      </c>
      <c r="E78" s="26" t="s">
        <v>69</v>
      </c>
      <c r="F78" s="26" t="s">
        <v>70</v>
      </c>
      <c r="G78" s="26" t="s">
        <v>71</v>
      </c>
      <c r="H78" s="26" t="s">
        <v>72</v>
      </c>
      <c r="I78" s="26" t="s">
        <v>73</v>
      </c>
      <c r="J78" s="0"/>
      <c r="L78" s="138" t="n">
        <v>2</v>
      </c>
      <c r="M78" s="139" t="str">
        <f aca="false">IF(AX75=0,AZ75,VLOOKUP(2,AY74:AZ77,2,0))</f>
        <v>Winkels</v>
      </c>
      <c r="N78" s="140" t="str">
        <f aca="false">VLOOKUP(M78,Teilnehmer!$B$6:$F$21,2,0)</f>
        <v>Joel</v>
      </c>
      <c r="O78" s="141" t="n">
        <f aca="false">VLOOKUP(M78,Y74:AZ77,22,0)</f>
        <v>2</v>
      </c>
      <c r="P78" s="139" t="n">
        <f aca="false">VLOOKUP(M78,Y74:AZ77,23,0)</f>
        <v>1</v>
      </c>
      <c r="Q78" s="141" t="n">
        <f aca="false">VLOOKUP(M78,Y74:AZ77,20,0)</f>
        <v>7</v>
      </c>
      <c r="R78" s="139" t="n">
        <f aca="false">VLOOKUP(M78,Y74:AZ77,21,0)</f>
        <v>3</v>
      </c>
      <c r="S78" s="141" t="n">
        <f aca="false">VLOOKUP(M78,Y74:AZ77,24,0)</f>
        <v>102</v>
      </c>
      <c r="T78" s="142" t="n">
        <f aca="false">VLOOKUP(M78,Y74:AZ77,25,0)</f>
        <v>52</v>
      </c>
      <c r="U78" s="73" t="s">
        <v>32</v>
      </c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</row>
    <row r="79" customFormat="false" ht="17.5" hidden="false" customHeight="false" outlineLevel="0" collapsed="false">
      <c r="A79" s="97" t="n">
        <v>2</v>
      </c>
      <c r="B79" s="98" t="n">
        <v>10</v>
      </c>
      <c r="C79" s="99" t="str">
        <f aca="false">IF(B79="","",VLOOKUP(B79,Teilnehmer!$A$6:$F$21,2,0))</f>
        <v>Winkels</v>
      </c>
      <c r="D79" s="100" t="n">
        <v>11</v>
      </c>
      <c r="E79" s="100" t="n">
        <v>11</v>
      </c>
      <c r="F79" s="100" t="n">
        <v>11</v>
      </c>
      <c r="G79" s="100"/>
      <c r="H79" s="100"/>
      <c r="I79" s="101" t="n">
        <f aca="false">SUM(D80:H80)</f>
        <v>3</v>
      </c>
      <c r="J79" s="73" t="n">
        <f aca="false">SUM(D79:H79)</f>
        <v>33</v>
      </c>
      <c r="L79" s="138" t="n">
        <v>3</v>
      </c>
      <c r="M79" s="139" t="str">
        <f aca="false">IF(AX76=0,AZ76,VLOOKUP(1,AY74:AZ77,2,0))</f>
        <v>Abdalah</v>
      </c>
      <c r="N79" s="140" t="str">
        <f aca="false">VLOOKUP(M79,Teilnehmer!$B$6:$F$21,2,0)</f>
        <v>Lawand</v>
      </c>
      <c r="O79" s="141" t="n">
        <f aca="false">VLOOKUP(M79,Y74:AZ77,22,0)</f>
        <v>1</v>
      </c>
      <c r="P79" s="139" t="n">
        <f aca="false">VLOOKUP(M79,Y74:AZ77,23,0)</f>
        <v>2</v>
      </c>
      <c r="Q79" s="141" t="n">
        <f aca="false">VLOOKUP(M79,Y74:AZ77,20,0)</f>
        <v>3</v>
      </c>
      <c r="R79" s="139" t="n">
        <f aca="false">VLOOKUP(M79,Y74:AZ77,21,0)</f>
        <v>6</v>
      </c>
      <c r="S79" s="141" t="n">
        <f aca="false">VLOOKUP(M79,Y74:AZ77,24,0)</f>
        <v>55</v>
      </c>
      <c r="T79" s="142" t="n">
        <f aca="false">VLOOKUP(M79,Y74:AZ78,25,0)</f>
        <v>66</v>
      </c>
      <c r="U79" s="73" t="s">
        <v>49</v>
      </c>
      <c r="V79" s="0"/>
      <c r="W79" s="0"/>
      <c r="X79" s="143" t="s">
        <v>96</v>
      </c>
      <c r="Y79" s="144"/>
      <c r="Z79" s="145"/>
      <c r="AA79" s="145"/>
      <c r="AB79" s="145"/>
      <c r="AC79" s="146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</row>
    <row r="80" customFormat="false" ht="18" hidden="false" customHeight="false" outlineLevel="0" collapsed="false">
      <c r="A80" s="107" t="s">
        <v>97</v>
      </c>
      <c r="B80" s="108"/>
      <c r="C80" s="109" t="s">
        <v>90</v>
      </c>
      <c r="D80" s="110" t="n">
        <f aca="false">IF(OR(D79="",D81=""),"",IF(D79&gt;D81,1,0))</f>
        <v>1</v>
      </c>
      <c r="E80" s="110" t="n">
        <f aca="false">IF(OR(E79="",E81=""),"",IF(E79&gt;E81,1,0))</f>
        <v>1</v>
      </c>
      <c r="F80" s="110" t="n">
        <f aca="false">IF(OR(F79="",F81=""),"",IF(F79&gt;F81,1,0))</f>
        <v>1</v>
      </c>
      <c r="G80" s="110" t="str">
        <f aca="false">IF(OR(G79="",G81=""),"",IF(G79&gt;G81,1,0))</f>
        <v/>
      </c>
      <c r="H80" s="110" t="str">
        <f aca="false">IF(OR(H79="",H81=""),"",IF(H79&gt;H81,1,0))</f>
        <v/>
      </c>
      <c r="I80" s="147"/>
      <c r="J80" s="0"/>
      <c r="L80" s="119" t="n">
        <v>4</v>
      </c>
      <c r="M80" s="148" t="str">
        <f aca="false">IF(AX77=0,AZ77,VLOOKUP(0,AY74:AZ77,2,0))</f>
        <v>Freilos</v>
      </c>
      <c r="N80" s="121" t="str">
        <f aca="false">VLOOKUP(M80,Teilnehmer!$B$6:$F$21,2,0)</f>
        <v>Freilos</v>
      </c>
      <c r="O80" s="149" t="n">
        <f aca="false">VLOOKUP(M80,Y74:AZ77,22,0)</f>
        <v>0</v>
      </c>
      <c r="P80" s="148" t="n">
        <f aca="false">VLOOKUP(M80,Y74:AZ77,23,0)</f>
        <v>3</v>
      </c>
      <c r="Q80" s="149" t="n">
        <f aca="false">VLOOKUP(M80,Y74:AZ77,20,0)</f>
        <v>0</v>
      </c>
      <c r="R80" s="148" t="n">
        <f aca="false">VLOOKUP(M80,Y74:AZ77,21,0)</f>
        <v>9</v>
      </c>
      <c r="S80" s="149" t="n">
        <f aca="false">VLOOKUP(M80,Y74:AZ77,24,0)</f>
        <v>0</v>
      </c>
      <c r="T80" s="150" t="n">
        <f aca="false">VLOOKUP(M80,Y74:AZ77,25,0)</f>
        <v>99</v>
      </c>
      <c r="U80" s="73" t="s">
        <v>53</v>
      </c>
      <c r="V80" s="0"/>
      <c r="W80" s="0"/>
      <c r="X80" s="151" t="s">
        <v>98</v>
      </c>
      <c r="Y80" s="152"/>
      <c r="Z80" s="125"/>
      <c r="AA80" s="125"/>
      <c r="AB80" s="125"/>
      <c r="AC80" s="153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</row>
    <row r="81" customFormat="false" ht="16" hidden="false" customHeight="false" outlineLevel="0" collapsed="false">
      <c r="A81" s="116" t="n">
        <v>3</v>
      </c>
      <c r="B81" s="117" t="n">
        <v>11</v>
      </c>
      <c r="C81" s="118" t="str">
        <f aca="false">IF(B81="","",VLOOKUP(B81,Teilnehmer!$A$6:$F$21,2,0))</f>
        <v>Abdalah</v>
      </c>
      <c r="D81" s="100" t="n">
        <v>3</v>
      </c>
      <c r="E81" s="100" t="n">
        <v>2</v>
      </c>
      <c r="F81" s="100" t="n">
        <v>5</v>
      </c>
      <c r="G81" s="100"/>
      <c r="H81" s="100"/>
      <c r="I81" s="101" t="n">
        <f aca="false">SUM(D82:H82)</f>
        <v>0</v>
      </c>
      <c r="J81" s="73" t="n">
        <f aca="false">SUM(D81:H81)</f>
        <v>10</v>
      </c>
      <c r="L81" s="0"/>
      <c r="M81" s="73"/>
      <c r="N81" s="0"/>
      <c r="O81" s="0"/>
      <c r="P81" s="0"/>
      <c r="Q81" s="0"/>
      <c r="R81" s="0"/>
      <c r="S81" s="0"/>
      <c r="T81" s="0"/>
      <c r="U81" s="0"/>
      <c r="V81" s="0"/>
      <c r="W81" s="0"/>
      <c r="X81" s="151" t="s">
        <v>99</v>
      </c>
      <c r="Y81" s="152"/>
      <c r="Z81" s="125"/>
      <c r="AA81" s="125"/>
      <c r="AB81" s="125"/>
      <c r="AC81" s="153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</row>
    <row r="82" customFormat="false" ht="15.5" hidden="false" customHeight="false" outlineLevel="0" collapsed="false">
      <c r="A82" s="125"/>
      <c r="B82" s="154"/>
      <c r="C82" s="76"/>
      <c r="D82" s="78" t="n">
        <f aca="false">IF(OR(D79="",D81=""),"",IF(D81&gt;D79,1,0))</f>
        <v>0</v>
      </c>
      <c r="E82" s="78" t="n">
        <f aca="false">IF(OR(E79="",E81=""),"",IF(E81&gt;E79,1,0))</f>
        <v>0</v>
      </c>
      <c r="F82" s="78" t="n">
        <f aca="false">IF(OR(F79="",F81=""),"",IF(F81&gt;F79,1,0))</f>
        <v>0</v>
      </c>
      <c r="G82" s="78" t="str">
        <f aca="false">IF(OR(G79="",G81=""),"",IF(G81&gt;G79,1,0))</f>
        <v/>
      </c>
      <c r="H82" s="78" t="str">
        <f aca="false">IF(OR(H79="",H81=""),"",IF(H81&gt;H79,1,0))</f>
        <v/>
      </c>
      <c r="I82" s="126"/>
      <c r="J82" s="0"/>
      <c r="L82" s="0"/>
      <c r="M82" s="0"/>
      <c r="N82" s="74"/>
      <c r="O82" s="74"/>
      <c r="P82" s="74"/>
      <c r="Q82" s="74"/>
      <c r="R82" s="74"/>
      <c r="S82" s="74"/>
      <c r="T82" s="74"/>
      <c r="U82" s="0"/>
      <c r="V82" s="0"/>
      <c r="W82" s="0"/>
      <c r="X82" s="151" t="s">
        <v>100</v>
      </c>
      <c r="Y82" s="152"/>
      <c r="Z82" s="125"/>
      <c r="AA82" s="125"/>
      <c r="AB82" s="125"/>
      <c r="AC82" s="153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</row>
    <row r="83" customFormat="false" ht="16" hidden="false" customHeight="false" outlineLevel="0" collapsed="false">
      <c r="A83" s="94" t="s">
        <v>64</v>
      </c>
      <c r="B83" s="95"/>
      <c r="C83" s="96" t="s">
        <v>108</v>
      </c>
      <c r="D83" s="26" t="s">
        <v>68</v>
      </c>
      <c r="E83" s="26" t="s">
        <v>69</v>
      </c>
      <c r="F83" s="26" t="s">
        <v>70</v>
      </c>
      <c r="G83" s="26" t="s">
        <v>71</v>
      </c>
      <c r="H83" s="26" t="s">
        <v>72</v>
      </c>
      <c r="I83" s="26" t="s">
        <v>73</v>
      </c>
      <c r="J83" s="0"/>
      <c r="L83" s="0"/>
      <c r="M83" s="0"/>
      <c r="N83" s="74"/>
      <c r="O83" s="74"/>
      <c r="P83" s="74"/>
      <c r="Q83" s="74"/>
      <c r="R83" s="74"/>
      <c r="S83" s="74"/>
      <c r="T83" s="74"/>
      <c r="U83" s="0"/>
      <c r="V83" s="0"/>
      <c r="W83" s="0"/>
      <c r="X83" s="151" t="s">
        <v>101</v>
      </c>
      <c r="Y83" s="152"/>
      <c r="Z83" s="125"/>
      <c r="AA83" s="125"/>
      <c r="AB83" s="125"/>
      <c r="AC83" s="153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</row>
    <row r="84" customFormat="false" ht="15.5" hidden="false" customHeight="false" outlineLevel="0" collapsed="false">
      <c r="A84" s="97" t="n">
        <v>4</v>
      </c>
      <c r="B84" s="98" t="n">
        <v>12</v>
      </c>
      <c r="C84" s="99" t="str">
        <f aca="false">IF(B84="","",VLOOKUP(B84,Teilnehmer!$A$6:$F$21,2,0))</f>
        <v>Freilos</v>
      </c>
      <c r="D84" s="100" t="n">
        <v>0</v>
      </c>
      <c r="E84" s="100" t="n">
        <v>0</v>
      </c>
      <c r="F84" s="100" t="n">
        <v>0</v>
      </c>
      <c r="G84" s="100"/>
      <c r="H84" s="100"/>
      <c r="I84" s="101" t="n">
        <f aca="false">SUM(D85:H85)</f>
        <v>0</v>
      </c>
      <c r="J84" s="73" t="n">
        <f aca="false">SUM(D84:H84)</f>
        <v>0</v>
      </c>
      <c r="L84" s="0"/>
      <c r="M84" s="0"/>
      <c r="N84" s="74"/>
      <c r="O84" s="74"/>
      <c r="P84" s="74"/>
      <c r="Q84" s="74"/>
      <c r="R84" s="74"/>
      <c r="S84" s="74"/>
      <c r="T84" s="74"/>
      <c r="U84" s="0"/>
      <c r="V84" s="0"/>
      <c r="W84" s="0"/>
      <c r="X84" s="155" t="s">
        <v>102</v>
      </c>
      <c r="Y84" s="156"/>
      <c r="Z84" s="157"/>
      <c r="AA84" s="157"/>
      <c r="AB84" s="157"/>
      <c r="AC84" s="158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</row>
    <row r="85" customFormat="false" ht="15.5" hidden="false" customHeight="false" outlineLevel="0" collapsed="false">
      <c r="A85" s="107" t="s">
        <v>103</v>
      </c>
      <c r="B85" s="108"/>
      <c r="C85" s="109" t="s">
        <v>90</v>
      </c>
      <c r="D85" s="110" t="n">
        <f aca="false">IF(OR(D84="",D86=""),"",IF(D84&gt;D86,1,0))</f>
        <v>0</v>
      </c>
      <c r="E85" s="110" t="n">
        <f aca="false">IF(OR(E84="",E86=""),"",IF(E84&gt;E86,1,0))</f>
        <v>0</v>
      </c>
      <c r="F85" s="110" t="n">
        <f aca="false">IF(OR(F84="",F86=""),"",IF(F84&gt;F86,1,0))</f>
        <v>0</v>
      </c>
      <c r="G85" s="110" t="str">
        <f aca="false">IF(OR(G84="",G86=""),"",IF(G84&gt;G86,1,0))</f>
        <v/>
      </c>
      <c r="H85" s="110" t="str">
        <f aca="false">IF(OR(H84="",H86=""),"",IF(H84&gt;H86,1,0))</f>
        <v/>
      </c>
      <c r="I85" s="147"/>
      <c r="J85" s="0"/>
      <c r="L85" s="0"/>
      <c r="M85" s="0"/>
      <c r="N85" s="74"/>
      <c r="O85" s="74"/>
      <c r="P85" s="74"/>
      <c r="Q85" s="74"/>
      <c r="R85" s="74"/>
      <c r="S85" s="74"/>
      <c r="T85" s="74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</row>
    <row r="86" customFormat="false" ht="16" hidden="false" customHeight="false" outlineLevel="0" collapsed="false">
      <c r="A86" s="116" t="n">
        <v>3</v>
      </c>
      <c r="B86" s="117" t="n">
        <v>11</v>
      </c>
      <c r="C86" s="118" t="str">
        <f aca="false">IF(B86="","",VLOOKUP(B86,Teilnehmer!$A$6:$F$21,2,0))</f>
        <v>Abdalah</v>
      </c>
      <c r="D86" s="100" t="n">
        <v>11</v>
      </c>
      <c r="E86" s="100" t="n">
        <v>11</v>
      </c>
      <c r="F86" s="100" t="n">
        <v>11</v>
      </c>
      <c r="G86" s="100"/>
      <c r="H86" s="100"/>
      <c r="I86" s="101" t="n">
        <f aca="false">SUM(D87:H87)</f>
        <v>3</v>
      </c>
      <c r="J86" s="73" t="n">
        <f aca="false">SUM(D86:H86)</f>
        <v>33</v>
      </c>
      <c r="L86" s="0"/>
      <c r="M86" s="0"/>
      <c r="N86" s="74"/>
      <c r="O86" s="74"/>
      <c r="P86" s="74"/>
      <c r="Q86" s="74"/>
      <c r="R86" s="74"/>
      <c r="S86" s="74"/>
      <c r="T86" s="74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</row>
    <row r="87" customFormat="false" ht="15.5" hidden="false" customHeight="false" outlineLevel="0" collapsed="false">
      <c r="A87" s="125"/>
      <c r="B87" s="95"/>
      <c r="C87" s="76"/>
      <c r="D87" s="78" t="n">
        <f aca="false">IF(OR(D84="",D86=""),"",IF(D86&gt;D84,1,0))</f>
        <v>1</v>
      </c>
      <c r="E87" s="78" t="n">
        <f aca="false">IF(OR(E84="",E86=""),"",IF(E86&gt;E84,1,0))</f>
        <v>1</v>
      </c>
      <c r="F87" s="78" t="n">
        <f aca="false">IF(OR(F84="",F86=""),"",IF(F86&gt;F84,1,0))</f>
        <v>1</v>
      </c>
      <c r="G87" s="78" t="str">
        <f aca="false">IF(OR(G84="",G86=""),"",IF(G86&gt;G84,1,0))</f>
        <v/>
      </c>
      <c r="H87" s="78" t="str">
        <f aca="false">IF(OR(H84="",H86=""),"",IF(H86&gt;H84,1,0))</f>
        <v/>
      </c>
      <c r="I87" s="126"/>
      <c r="J87" s="0"/>
      <c r="L87" s="0"/>
      <c r="M87" s="0"/>
      <c r="N87" s="74"/>
      <c r="O87" s="74"/>
      <c r="P87" s="74"/>
      <c r="Q87" s="74"/>
      <c r="R87" s="74"/>
      <c r="S87" s="74"/>
      <c r="T87" s="74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</row>
    <row r="88" customFormat="false" ht="16" hidden="false" customHeight="false" outlineLevel="0" collapsed="false">
      <c r="A88" s="94" t="s">
        <v>64</v>
      </c>
      <c r="B88" s="95"/>
      <c r="C88" s="96" t="s">
        <v>108</v>
      </c>
      <c r="D88" s="26" t="s">
        <v>68</v>
      </c>
      <c r="E88" s="26" t="s">
        <v>69</v>
      </c>
      <c r="F88" s="26" t="s">
        <v>70</v>
      </c>
      <c r="G88" s="26" t="s">
        <v>71</v>
      </c>
      <c r="H88" s="26" t="s">
        <v>72</v>
      </c>
      <c r="I88" s="26" t="s">
        <v>73</v>
      </c>
      <c r="J88" s="0"/>
      <c r="L88" s="0"/>
      <c r="M88" s="0"/>
      <c r="N88" s="74"/>
      <c r="O88" s="74"/>
      <c r="P88" s="74"/>
      <c r="Q88" s="74"/>
      <c r="R88" s="74"/>
      <c r="S88" s="74"/>
      <c r="T88" s="74"/>
      <c r="U88" s="0"/>
      <c r="V88" s="125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</row>
    <row r="89" customFormat="false" ht="15.5" hidden="false" customHeight="false" outlineLevel="0" collapsed="false">
      <c r="A89" s="97" t="n">
        <v>1</v>
      </c>
      <c r="B89" s="98" t="n">
        <v>9</v>
      </c>
      <c r="C89" s="99" t="str">
        <f aca="false">IF(B89="","",VLOOKUP(B89,Teilnehmer!$A$6:$F$21,2,0))</f>
        <v>Mattheuer</v>
      </c>
      <c r="D89" s="100" t="n">
        <v>11</v>
      </c>
      <c r="E89" s="100" t="n">
        <v>12</v>
      </c>
      <c r="F89" s="100" t="n">
        <v>8</v>
      </c>
      <c r="G89" s="100" t="n">
        <v>11</v>
      </c>
      <c r="H89" s="100"/>
      <c r="I89" s="101" t="n">
        <f aca="false">SUM(D90:H90)</f>
        <v>3</v>
      </c>
      <c r="J89" s="73" t="n">
        <f aca="false">SUM(D89:H89)</f>
        <v>42</v>
      </c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</row>
    <row r="90" customFormat="false" ht="15.5" hidden="false" customHeight="false" outlineLevel="0" collapsed="false">
      <c r="A90" s="107" t="s">
        <v>104</v>
      </c>
      <c r="B90" s="108"/>
      <c r="C90" s="109" t="s">
        <v>90</v>
      </c>
      <c r="D90" s="110" t="n">
        <f aca="false">IF(OR(D89="",D91=""),"",IF(D89&gt;D91,1,0))</f>
        <v>1</v>
      </c>
      <c r="E90" s="110" t="n">
        <f aca="false">IF(OR(E89="",E91=""),"",IF(E89&gt;E91,1,0))</f>
        <v>1</v>
      </c>
      <c r="F90" s="110" t="n">
        <f aca="false">IF(OR(F89="",F91=""),"",IF(F89&gt;F91,1,0))</f>
        <v>0</v>
      </c>
      <c r="G90" s="110" t="n">
        <f aca="false">IF(OR(G89="",G91=""),"",IF(G89&gt;G91,1,0))</f>
        <v>1</v>
      </c>
      <c r="H90" s="110" t="str">
        <f aca="false">IF(OR(H89="",H91=""),"",IF(H89&gt;H91,1,0))</f>
        <v/>
      </c>
      <c r="I90" s="147"/>
      <c r="J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</row>
    <row r="91" customFormat="false" ht="16" hidden="false" customHeight="false" outlineLevel="0" collapsed="false">
      <c r="A91" s="116" t="n">
        <v>2</v>
      </c>
      <c r="B91" s="117" t="n">
        <v>10</v>
      </c>
      <c r="C91" s="118" t="str">
        <f aca="false">IF(B91="","",VLOOKUP(B91,Teilnehmer!$A$6:$F$21,2,0))</f>
        <v>Winkels</v>
      </c>
      <c r="D91" s="100" t="n">
        <v>9</v>
      </c>
      <c r="E91" s="100" t="n">
        <v>10</v>
      </c>
      <c r="F91" s="100" t="n">
        <v>11</v>
      </c>
      <c r="G91" s="100" t="n">
        <v>6</v>
      </c>
      <c r="H91" s="100"/>
      <c r="I91" s="101" t="n">
        <f aca="false">SUM(D92:H92)</f>
        <v>1</v>
      </c>
      <c r="J91" s="73" t="n">
        <f aca="false">SUM(D91:H91)</f>
        <v>36</v>
      </c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73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</row>
    <row r="92" customFormat="false" ht="15.5" hidden="false" customHeight="false" outlineLevel="0" collapsed="false">
      <c r="A92" s="74"/>
      <c r="B92" s="74"/>
      <c r="C92" s="73"/>
      <c r="D92" s="78" t="n">
        <f aca="false">IF(OR(D89="",D91=""),"",IF(D91&gt;D89,1,0))</f>
        <v>0</v>
      </c>
      <c r="E92" s="78" t="n">
        <f aca="false">IF(OR(E89="",E91=""),"",IF(E91&gt;E89,1,0))</f>
        <v>0</v>
      </c>
      <c r="F92" s="78" t="n">
        <f aca="false">IF(OR(F89="",F91=""),"",IF(F91&gt;F89,1,0))</f>
        <v>1</v>
      </c>
      <c r="G92" s="78" t="n">
        <f aca="false">IF(OR(G89="",G91=""),"",IF(G91&gt;G89,1,0))</f>
        <v>0</v>
      </c>
      <c r="H92" s="78" t="str">
        <f aca="false">IF(OR(H89="",H91=""),"",IF(H91&gt;H89,1,0))</f>
        <v/>
      </c>
      <c r="I92" s="126"/>
      <c r="J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73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</row>
    <row r="93" customFormat="false" ht="16" hidden="false" customHeight="false" outlineLevel="0" collapsed="false">
      <c r="A93" s="94" t="s">
        <v>65</v>
      </c>
      <c r="B93" s="159"/>
      <c r="C93" s="96" t="s">
        <v>108</v>
      </c>
      <c r="D93" s="26" t="s">
        <v>68</v>
      </c>
      <c r="E93" s="26" t="s">
        <v>69</v>
      </c>
      <c r="F93" s="26" t="s">
        <v>70</v>
      </c>
      <c r="G93" s="26" t="s">
        <v>71</v>
      </c>
      <c r="H93" s="26" t="s">
        <v>72</v>
      </c>
      <c r="I93" s="26" t="s">
        <v>73</v>
      </c>
      <c r="J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73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</row>
    <row r="94" customFormat="false" ht="15.5" hidden="false" customHeight="false" outlineLevel="0" collapsed="false">
      <c r="A94" s="97" t="n">
        <v>2</v>
      </c>
      <c r="B94" s="98" t="n">
        <v>10</v>
      </c>
      <c r="C94" s="99" t="str">
        <f aca="false">IF(B94="","",VLOOKUP(B94,Teilnehmer!$A$6:$F$21,2,0))</f>
        <v>Winkels</v>
      </c>
      <c r="D94" s="100" t="n">
        <v>11</v>
      </c>
      <c r="E94" s="100" t="n">
        <v>11</v>
      </c>
      <c r="F94" s="100" t="n">
        <v>11</v>
      </c>
      <c r="G94" s="100"/>
      <c r="H94" s="100"/>
      <c r="I94" s="101" t="n">
        <f aca="false">SUM(D95:H95)</f>
        <v>3</v>
      </c>
      <c r="J94" s="73" t="n">
        <f aca="false">SUM(D94:H94)</f>
        <v>33</v>
      </c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73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</row>
    <row r="95" customFormat="false" ht="15.5" hidden="false" customHeight="false" outlineLevel="0" collapsed="false">
      <c r="A95" s="107" t="s">
        <v>105</v>
      </c>
      <c r="B95" s="108"/>
      <c r="C95" s="109" t="s">
        <v>90</v>
      </c>
      <c r="D95" s="110" t="n">
        <f aca="false">IF(OR(D94="",D96=""),"",IF(D94&gt;D96,1,0))</f>
        <v>1</v>
      </c>
      <c r="E95" s="110" t="n">
        <f aca="false">IF(OR(E94="",E96=""),"",IF(E94&gt;E96,1,0))</f>
        <v>1</v>
      </c>
      <c r="F95" s="110" t="n">
        <f aca="false">IF(OR(F94="",F96=""),"",IF(F94&gt;F96,1,0))</f>
        <v>1</v>
      </c>
      <c r="G95" s="110" t="str">
        <f aca="false">IF(OR(G94="",G96=""),"",IF(G94&gt;G96,1,0))</f>
        <v/>
      </c>
      <c r="H95" s="110" t="str">
        <f aca="false">IF(OR(H94="",H96=""),"",IF(H94&gt;H96,1,0))</f>
        <v/>
      </c>
      <c r="I95" s="147"/>
      <c r="J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</row>
    <row r="96" customFormat="false" ht="16" hidden="false" customHeight="false" outlineLevel="0" collapsed="false">
      <c r="A96" s="116" t="n">
        <v>4</v>
      </c>
      <c r="B96" s="117" t="n">
        <v>12</v>
      </c>
      <c r="C96" s="118" t="str">
        <f aca="false">IF(B96="","",VLOOKUP(B96,Teilnehmer!$A$6:$F$21,2,0))</f>
        <v>Freilos</v>
      </c>
      <c r="D96" s="160" t="n">
        <v>0</v>
      </c>
      <c r="E96" s="160" t="n">
        <v>0</v>
      </c>
      <c r="F96" s="160" t="n">
        <v>0</v>
      </c>
      <c r="G96" s="160"/>
      <c r="H96" s="160"/>
      <c r="I96" s="161" t="n">
        <f aca="false">SUM(D97:H97)</f>
        <v>0</v>
      </c>
      <c r="J96" s="73" t="n">
        <f aca="false">SUM(D96:H96)</f>
        <v>0</v>
      </c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</row>
    <row r="97" customFormat="false" ht="15.5" hidden="false" customHeight="false" outlineLevel="0" collapsed="false">
      <c r="A97" s="125"/>
      <c r="B97" s="95"/>
      <c r="C97" s="76"/>
      <c r="D97" s="78" t="n">
        <f aca="false">IF(OR(D94="",D96=""),"",IF(D96&gt;D94,1,0))</f>
        <v>0</v>
      </c>
      <c r="E97" s="78" t="n">
        <f aca="false">IF(OR(E94="",E96=""),"",IF(E96&gt;E94,1,0))</f>
        <v>0</v>
      </c>
      <c r="F97" s="78" t="n">
        <f aca="false">IF(OR(F94="",F96=""),"",IF(F96&gt;F94,1,0))</f>
        <v>0</v>
      </c>
      <c r="G97" s="78" t="str">
        <f aca="false">IF(OR(G94="",G96=""),"",IF(G96&gt;G94,1,0))</f>
        <v/>
      </c>
      <c r="H97" s="78" t="str">
        <f aca="false">IF(OR(H94="",H96=""),"",IF(H96&gt;H94,1,0))</f>
        <v/>
      </c>
      <c r="I97" s="126"/>
      <c r="J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</row>
    <row r="98" customFormat="false" ht="16" hidden="false" customHeight="false" outlineLevel="0" collapsed="false">
      <c r="A98" s="94" t="s">
        <v>65</v>
      </c>
      <c r="B98" s="95"/>
      <c r="C98" s="96" t="s">
        <v>108</v>
      </c>
      <c r="D98" s="26" t="s">
        <v>68</v>
      </c>
      <c r="E98" s="26" t="s">
        <v>69</v>
      </c>
      <c r="F98" s="26" t="s">
        <v>70</v>
      </c>
      <c r="G98" s="26" t="s">
        <v>71</v>
      </c>
      <c r="H98" s="26" t="s">
        <v>72</v>
      </c>
      <c r="I98" s="26" t="s">
        <v>73</v>
      </c>
      <c r="J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</row>
    <row r="99" customFormat="false" ht="15.5" hidden="false" customHeight="false" outlineLevel="0" collapsed="false">
      <c r="A99" s="97" t="n">
        <v>3</v>
      </c>
      <c r="B99" s="98" t="n">
        <v>11</v>
      </c>
      <c r="C99" s="99" t="str">
        <f aca="false">IF(B99="","",VLOOKUP(B99,Teilnehmer!$A$6:$F$21,2,0))</f>
        <v>Abdalah</v>
      </c>
      <c r="D99" s="100" t="n">
        <v>6</v>
      </c>
      <c r="E99" s="100" t="n">
        <v>2</v>
      </c>
      <c r="F99" s="100" t="n">
        <v>4</v>
      </c>
      <c r="G99" s="100"/>
      <c r="H99" s="100"/>
      <c r="I99" s="101" t="n">
        <f aca="false">SUM(D100:H100)</f>
        <v>0</v>
      </c>
      <c r="J99" s="73" t="n">
        <f aca="false">SUM(D99:H99)</f>
        <v>12</v>
      </c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</row>
    <row r="100" customFormat="false" ht="15.5" hidden="false" customHeight="false" outlineLevel="0" collapsed="false">
      <c r="A100" s="107" t="s">
        <v>106</v>
      </c>
      <c r="B100" s="108"/>
      <c r="C100" s="109" t="s">
        <v>90</v>
      </c>
      <c r="D100" s="110" t="n">
        <f aca="false">IF(OR(D99="",D101=""),"",IF(D99&gt;D101,1,0))</f>
        <v>0</v>
      </c>
      <c r="E100" s="110" t="n">
        <f aca="false">IF(OR(E99="",E101=""),"",IF(E99&gt;E101,1,0))</f>
        <v>0</v>
      </c>
      <c r="F100" s="110" t="n">
        <f aca="false">IF(OR(F99="",F101=""),"",IF(F99&gt;F101,1,0))</f>
        <v>0</v>
      </c>
      <c r="G100" s="110" t="str">
        <f aca="false">IF(OR(G99="",G101=""),"",IF(G99&gt;G101,1,0))</f>
        <v/>
      </c>
      <c r="H100" s="110" t="str">
        <f aca="false">IF(OR(H99="",H101=""),"",IF(H99&gt;H101,1,0))</f>
        <v/>
      </c>
      <c r="I100" s="147"/>
      <c r="J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</row>
    <row r="101" customFormat="false" ht="16" hidden="false" customHeight="false" outlineLevel="0" collapsed="false">
      <c r="A101" s="116" t="n">
        <v>1</v>
      </c>
      <c r="B101" s="117" t="n">
        <v>9</v>
      </c>
      <c r="C101" s="118" t="str">
        <f aca="false">IF(B101="","",VLOOKUP(B101,Teilnehmer!$A$6:$F$21,2,0))</f>
        <v>Mattheuer</v>
      </c>
      <c r="D101" s="100" t="n">
        <v>11</v>
      </c>
      <c r="E101" s="100" t="n">
        <v>11</v>
      </c>
      <c r="F101" s="100" t="n">
        <v>11</v>
      </c>
      <c r="G101" s="100"/>
      <c r="H101" s="100"/>
      <c r="I101" s="101" t="n">
        <f aca="false">SUM(D102:H102)</f>
        <v>3</v>
      </c>
      <c r="J101" s="73" t="n">
        <f aca="false">SUM(D101:H101)</f>
        <v>33</v>
      </c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</row>
    <row r="102" customFormat="false" ht="15.5" hidden="false" customHeight="false" outlineLevel="0" collapsed="false">
      <c r="A102" s="0"/>
      <c r="B102" s="0"/>
      <c r="C102" s="0"/>
      <c r="D102" s="78" t="n">
        <f aca="false">IF(OR(D99="",D101=""),"",IF(D101&gt;D99,1,0))</f>
        <v>1</v>
      </c>
      <c r="E102" s="78" t="n">
        <f aca="false">IF(OR(E99="",E101=""),"",IF(E101&gt;E99,1,0))</f>
        <v>1</v>
      </c>
      <c r="F102" s="78" t="n">
        <f aca="false">IF(OR(F99="",F101=""),"",IF(F101&gt;F99,1,0))</f>
        <v>1</v>
      </c>
      <c r="G102" s="78" t="str">
        <f aca="false">IF(OR(G99="",G101=""),"",IF(G101&gt;G99,1,0))</f>
        <v/>
      </c>
      <c r="H102" s="78" t="str">
        <f aca="false">IF(OR(H99="",H101=""),"",IF(H101&gt;H99,1,0))</f>
        <v/>
      </c>
      <c r="I102" s="0"/>
      <c r="J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</row>
    <row r="103" customFormat="false" ht="15.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</row>
    <row r="104" customFormat="false" ht="15.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</row>
    <row r="105" customFormat="false" ht="15.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</row>
    <row r="106" customFormat="false" ht="18" hidden="false" customHeight="false" outlineLevel="0" collapsed="false">
      <c r="A106" s="75" t="s">
        <v>109</v>
      </c>
      <c r="B106" s="75"/>
      <c r="C106" s="75"/>
      <c r="D106" s="76"/>
      <c r="E106" s="73"/>
      <c r="F106" s="73"/>
      <c r="G106" s="73"/>
      <c r="H106" s="73"/>
      <c r="I106" s="73"/>
      <c r="J106" s="0"/>
      <c r="L106" s="77"/>
      <c r="M106" s="77"/>
      <c r="N106" s="78"/>
      <c r="O106" s="78"/>
      <c r="P106" s="78"/>
      <c r="Q106" s="79"/>
      <c r="R106" s="79"/>
      <c r="S106" s="79"/>
      <c r="T106" s="79"/>
      <c r="U106" s="78"/>
      <c r="V106" s="78"/>
      <c r="W106" s="80"/>
      <c r="X106" s="81"/>
      <c r="Y106" s="82"/>
      <c r="Z106" s="83"/>
      <c r="AA106" s="83"/>
      <c r="AB106" s="83"/>
      <c r="AC106" s="83"/>
      <c r="AD106" s="84"/>
      <c r="AE106" s="85"/>
      <c r="AF106" s="84"/>
      <c r="AG106" s="83"/>
      <c r="AH106" s="83"/>
      <c r="AI106" s="83"/>
      <c r="AJ106" s="83"/>
      <c r="AK106" s="86"/>
      <c r="AL106" s="82"/>
      <c r="AM106" s="82"/>
      <c r="AN106" s="82"/>
      <c r="AO106" s="82"/>
      <c r="AP106" s="82"/>
      <c r="AQ106" s="87"/>
      <c r="AR106" s="83"/>
      <c r="AS106" s="83"/>
      <c r="AT106" s="83"/>
      <c r="AU106" s="83"/>
      <c r="AV106" s="83"/>
      <c r="AW106" s="83"/>
      <c r="AX106" s="83"/>
      <c r="AY106" s="82"/>
      <c r="AZ106" s="87"/>
    </row>
    <row r="107" customFormat="false" ht="15.5" hidden="false" customHeight="false" outlineLevel="0" collapsed="false">
      <c r="A107" s="76"/>
      <c r="B107" s="76"/>
      <c r="C107" s="76"/>
      <c r="D107" s="76"/>
      <c r="E107" s="73"/>
      <c r="F107" s="73"/>
      <c r="G107" s="73"/>
      <c r="H107" s="73"/>
      <c r="I107" s="73"/>
      <c r="J107" s="0"/>
      <c r="L107" s="88" t="str">
        <f aca="false">Teilnehmer!$A$3</f>
        <v>WRW-Rangliste</v>
      </c>
      <c r="M107" s="89"/>
      <c r="N107" s="90" t="n">
        <f aca="false">Teilnehmer!$C$3</f>
        <v>44421</v>
      </c>
      <c r="O107" s="0"/>
      <c r="P107" s="0"/>
      <c r="Q107" s="0"/>
      <c r="R107" s="0"/>
      <c r="S107" s="0"/>
      <c r="T107" s="0"/>
      <c r="U107" s="0"/>
      <c r="V107" s="0"/>
      <c r="X107" s="91" t="s">
        <v>62</v>
      </c>
      <c r="Y107" s="92"/>
      <c r="Z107" s="84" t="s">
        <v>63</v>
      </c>
      <c r="AA107" s="84"/>
      <c r="AB107" s="84"/>
      <c r="AC107" s="84"/>
      <c r="AD107" s="84"/>
      <c r="AE107" s="85"/>
      <c r="AF107" s="84" t="s">
        <v>64</v>
      </c>
      <c r="AG107" s="84"/>
      <c r="AH107" s="84"/>
      <c r="AI107" s="84"/>
      <c r="AJ107" s="84"/>
      <c r="AK107" s="85"/>
      <c r="AL107" s="92" t="s">
        <v>65</v>
      </c>
      <c r="AM107" s="92"/>
      <c r="AN107" s="92"/>
      <c r="AO107" s="92"/>
      <c r="AP107" s="92"/>
      <c r="AQ107" s="93"/>
      <c r="AR107" s="84" t="s">
        <v>66</v>
      </c>
      <c r="AS107" s="84"/>
      <c r="AT107" s="84"/>
      <c r="AU107" s="84"/>
      <c r="AV107" s="84"/>
      <c r="AW107" s="84"/>
      <c r="AX107" s="84" t="s">
        <v>67</v>
      </c>
      <c r="AY107" s="92"/>
      <c r="AZ107" s="93"/>
    </row>
    <row r="108" customFormat="false" ht="16" hidden="false" customHeight="false" outlineLevel="0" collapsed="false">
      <c r="A108" s="94" t="s">
        <v>63</v>
      </c>
      <c r="B108" s="95"/>
      <c r="C108" s="96" t="s">
        <v>109</v>
      </c>
      <c r="D108" s="26" t="s">
        <v>68</v>
      </c>
      <c r="E108" s="26" t="s">
        <v>69</v>
      </c>
      <c r="F108" s="26" t="s">
        <v>70</v>
      </c>
      <c r="G108" s="26" t="s">
        <v>71</v>
      </c>
      <c r="H108" s="26" t="s">
        <v>72</v>
      </c>
      <c r="I108" s="26" t="s">
        <v>73</v>
      </c>
      <c r="J108" s="73" t="s">
        <v>74</v>
      </c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X108" s="91" t="s">
        <v>75</v>
      </c>
      <c r="Y108" s="92" t="s">
        <v>10</v>
      </c>
      <c r="Z108" s="84" t="s">
        <v>76</v>
      </c>
      <c r="AA108" s="84" t="s">
        <v>77</v>
      </c>
      <c r="AB108" s="84" t="s">
        <v>78</v>
      </c>
      <c r="AC108" s="84" t="s">
        <v>79</v>
      </c>
      <c r="AD108" s="84" t="s">
        <v>80</v>
      </c>
      <c r="AE108" s="85" t="s">
        <v>81</v>
      </c>
      <c r="AF108" s="84" t="s">
        <v>82</v>
      </c>
      <c r="AG108" s="84" t="s">
        <v>83</v>
      </c>
      <c r="AH108" s="84" t="s">
        <v>78</v>
      </c>
      <c r="AI108" s="84" t="s">
        <v>79</v>
      </c>
      <c r="AJ108" s="84" t="s">
        <v>80</v>
      </c>
      <c r="AK108" s="85" t="s">
        <v>81</v>
      </c>
      <c r="AL108" s="84" t="s">
        <v>84</v>
      </c>
      <c r="AM108" s="84" t="s">
        <v>85</v>
      </c>
      <c r="AN108" s="84" t="s">
        <v>78</v>
      </c>
      <c r="AO108" s="84" t="s">
        <v>79</v>
      </c>
      <c r="AP108" s="84" t="s">
        <v>80</v>
      </c>
      <c r="AQ108" s="85" t="s">
        <v>86</v>
      </c>
      <c r="AR108" s="84" t="s">
        <v>87</v>
      </c>
      <c r="AS108" s="84" t="s">
        <v>85</v>
      </c>
      <c r="AT108" s="84" t="s">
        <v>88</v>
      </c>
      <c r="AU108" s="84" t="s">
        <v>79</v>
      </c>
      <c r="AV108" s="84" t="s">
        <v>80</v>
      </c>
      <c r="AW108" s="84" t="s">
        <v>86</v>
      </c>
      <c r="AX108" s="84"/>
      <c r="AY108" s="92"/>
      <c r="AZ108" s="93"/>
    </row>
    <row r="109" customFormat="false" ht="18" hidden="false" customHeight="false" outlineLevel="0" collapsed="false">
      <c r="A109" s="97" t="n">
        <v>1</v>
      </c>
      <c r="B109" s="98" t="n">
        <v>13</v>
      </c>
      <c r="C109" s="99" t="str">
        <f aca="false">IF(B109="","",VLOOKUP(B109,Teilnehmer!$A$6:$F$21,2,0))</f>
        <v>Bednarz, Luis</v>
      </c>
      <c r="D109" s="100" t="n">
        <v>11</v>
      </c>
      <c r="E109" s="100" t="n">
        <v>11</v>
      </c>
      <c r="F109" s="100" t="n">
        <v>11</v>
      </c>
      <c r="G109" s="100"/>
      <c r="H109" s="100"/>
      <c r="I109" s="101" t="n">
        <f aca="false">SUM(D110:H110)</f>
        <v>3</v>
      </c>
      <c r="J109" s="73" t="n">
        <f aca="false">SUM(D109:H109)</f>
        <v>33</v>
      </c>
      <c r="L109" s="102" t="s">
        <v>109</v>
      </c>
      <c r="M109" s="103"/>
      <c r="N109" s="104"/>
      <c r="O109" s="104"/>
      <c r="P109" s="104"/>
      <c r="Q109" s="104"/>
      <c r="R109" s="104"/>
      <c r="S109" s="104"/>
      <c r="T109" s="105"/>
      <c r="U109" s="0"/>
      <c r="V109" s="0"/>
      <c r="X109" s="106" t="n">
        <v>1</v>
      </c>
      <c r="Y109" s="92" t="str">
        <f aca="false">Teilnehmer!B18</f>
        <v>Bednarz, Luis</v>
      </c>
      <c r="Z109" s="84" t="n">
        <f aca="false">I109</f>
        <v>3</v>
      </c>
      <c r="AA109" s="84" t="n">
        <f aca="false">I111</f>
        <v>0</v>
      </c>
      <c r="AB109" s="84" t="n">
        <f aca="false">IF(Z109=3,1,0)</f>
        <v>1</v>
      </c>
      <c r="AC109" s="84" t="n">
        <f aca="false">IF(I111=3,1,0)</f>
        <v>0</v>
      </c>
      <c r="AD109" s="84" t="n">
        <f aca="false">J109</f>
        <v>33</v>
      </c>
      <c r="AE109" s="85" t="n">
        <f aca="false">J111</f>
        <v>0</v>
      </c>
      <c r="AF109" s="84" t="n">
        <f aca="false">I124</f>
        <v>3</v>
      </c>
      <c r="AG109" s="84" t="n">
        <f aca="false">I126</f>
        <v>2</v>
      </c>
      <c r="AH109" s="84" t="n">
        <f aca="false">IF(AF109=3,1,0)</f>
        <v>1</v>
      </c>
      <c r="AI109" s="84" t="n">
        <f aca="false">IF(I126=3,1,0)</f>
        <v>0</v>
      </c>
      <c r="AJ109" s="84" t="n">
        <f aca="false">J124</f>
        <v>48</v>
      </c>
      <c r="AK109" s="85" t="n">
        <f aca="false">J126</f>
        <v>50</v>
      </c>
      <c r="AL109" s="92" t="n">
        <f aca="false">I136</f>
        <v>3</v>
      </c>
      <c r="AM109" s="92" t="n">
        <f aca="false">I134</f>
        <v>0</v>
      </c>
      <c r="AN109" s="84" t="n">
        <f aca="false">IF(AL109=3,1,0)</f>
        <v>1</v>
      </c>
      <c r="AO109" s="84" t="n">
        <f aca="false">IF(I134=3,1,0)</f>
        <v>0</v>
      </c>
      <c r="AP109" s="84" t="n">
        <f aca="false">J136</f>
        <v>33</v>
      </c>
      <c r="AQ109" s="85" t="n">
        <f aca="false">J134</f>
        <v>16</v>
      </c>
      <c r="AR109" s="84" t="n">
        <f aca="false">Z109+AF109+AL109</f>
        <v>9</v>
      </c>
      <c r="AS109" s="84" t="n">
        <f aca="false">AA109+AG109+AM109</f>
        <v>2</v>
      </c>
      <c r="AT109" s="84" t="n">
        <f aca="false">AB109+AH109+AN109</f>
        <v>3</v>
      </c>
      <c r="AU109" s="84" t="n">
        <f aca="false">AC109+AI109+AO109</f>
        <v>0</v>
      </c>
      <c r="AV109" s="84" t="n">
        <f aca="false">AP109+AJ109+AD109</f>
        <v>114</v>
      </c>
      <c r="AW109" s="84" t="n">
        <f aca="false">AQ109+AK109+AE109</f>
        <v>66</v>
      </c>
      <c r="AX109" s="84" t="n">
        <f aca="false">AT109*10000+AU109*1000+(AR109-AS109)*100+(AV109-AW109)</f>
        <v>30748</v>
      </c>
      <c r="AY109" s="84" t="n">
        <f aca="false">IF(AX109&gt;AX110,1,0)+IF(AX109&gt;AX111,1,0)+IF(AX109&gt;AX112,1,0)</f>
        <v>3</v>
      </c>
      <c r="AZ109" s="93" t="str">
        <f aca="false">Y109</f>
        <v>Bednarz, Luis</v>
      </c>
    </row>
    <row r="110" customFormat="false" ht="18" hidden="false" customHeight="false" outlineLevel="0" collapsed="false">
      <c r="A110" s="107" t="s">
        <v>89</v>
      </c>
      <c r="B110" s="108"/>
      <c r="C110" s="109" t="s">
        <v>90</v>
      </c>
      <c r="D110" s="110" t="n">
        <f aca="false">IF(OR(D109="",D111=""),"",IF(D109&gt;D111,1,0))</f>
        <v>1</v>
      </c>
      <c r="E110" s="110" t="n">
        <f aca="false">IF(OR(E109="",E111=""),"",IF(E109&gt;E111,1,0))</f>
        <v>1</v>
      </c>
      <c r="F110" s="110" t="n">
        <f aca="false">IF(OR(F109="",F111=""),"",IF(F109&gt;F111,1,0))</f>
        <v>1</v>
      </c>
      <c r="G110" s="110" t="str">
        <f aca="false">IF(OR(G109="",G111=""),"",IF(G109&gt;G111,1,0))</f>
        <v/>
      </c>
      <c r="H110" s="110" t="str">
        <f aca="false">IF(OR(H109="",H111=""),"",IF(H109&gt;H111,1,0))</f>
        <v/>
      </c>
      <c r="I110" s="111"/>
      <c r="J110" s="0"/>
      <c r="L110" s="112" t="s">
        <v>91</v>
      </c>
      <c r="M110" s="113" t="s">
        <v>10</v>
      </c>
      <c r="N110" s="113" t="s">
        <v>11</v>
      </c>
      <c r="O110" s="114" t="s">
        <v>92</v>
      </c>
      <c r="P110" s="114"/>
      <c r="Q110" s="114" t="s">
        <v>93</v>
      </c>
      <c r="R110" s="114"/>
      <c r="S110" s="115" t="s">
        <v>74</v>
      </c>
      <c r="T110" s="115"/>
      <c r="U110" s="0"/>
      <c r="V110" s="0"/>
      <c r="X110" s="106" t="n">
        <v>2</v>
      </c>
      <c r="Y110" s="92" t="str">
        <f aca="false">Teilnehmer!B19</f>
        <v>Settnik</v>
      </c>
      <c r="Z110" s="84" t="n">
        <f aca="false">I114</f>
        <v>3</v>
      </c>
      <c r="AA110" s="84" t="n">
        <f aca="false">I116</f>
        <v>0</v>
      </c>
      <c r="AB110" s="84" t="n">
        <f aca="false">IF(Z110=3,1,0)</f>
        <v>1</v>
      </c>
      <c r="AC110" s="84" t="n">
        <f aca="false">IF(I116=3,1,0)</f>
        <v>0</v>
      </c>
      <c r="AD110" s="84" t="n">
        <f aca="false">J114</f>
        <v>33</v>
      </c>
      <c r="AE110" s="85" t="n">
        <f aca="false">J116</f>
        <v>13</v>
      </c>
      <c r="AF110" s="84" t="n">
        <f aca="false">I126</f>
        <v>2</v>
      </c>
      <c r="AG110" s="84" t="n">
        <f aca="false">I124</f>
        <v>3</v>
      </c>
      <c r="AH110" s="84" t="n">
        <f aca="false">IF(AF110=3,1,0)</f>
        <v>0</v>
      </c>
      <c r="AI110" s="84" t="n">
        <f aca="false">IF(I124=3,1,0)</f>
        <v>1</v>
      </c>
      <c r="AJ110" s="84" t="n">
        <f aca="false">J126</f>
        <v>50</v>
      </c>
      <c r="AK110" s="85" t="n">
        <f aca="false">J124</f>
        <v>48</v>
      </c>
      <c r="AL110" s="92" t="n">
        <f aca="false">I129</f>
        <v>3</v>
      </c>
      <c r="AM110" s="92" t="n">
        <f aca="false">I131</f>
        <v>0</v>
      </c>
      <c r="AN110" s="84" t="n">
        <f aca="false">IF(AL110=3,1,0)</f>
        <v>1</v>
      </c>
      <c r="AO110" s="84" t="n">
        <f aca="false">IF(I131=3,1,0)</f>
        <v>0</v>
      </c>
      <c r="AP110" s="84" t="n">
        <f aca="false">J129</f>
        <v>33</v>
      </c>
      <c r="AQ110" s="85" t="n">
        <f aca="false">J131</f>
        <v>0</v>
      </c>
      <c r="AR110" s="84" t="n">
        <f aca="false">Z110+AF110+AL110</f>
        <v>8</v>
      </c>
      <c r="AS110" s="84" t="n">
        <f aca="false">AA110+AG110+AM110</f>
        <v>3</v>
      </c>
      <c r="AT110" s="84" t="n">
        <f aca="false">AB110+AH110+AN110</f>
        <v>2</v>
      </c>
      <c r="AU110" s="84" t="n">
        <f aca="false">AC110+AI110+AO110</f>
        <v>1</v>
      </c>
      <c r="AV110" s="84" t="n">
        <f aca="false">AP110+AJ110+AD110</f>
        <v>116</v>
      </c>
      <c r="AW110" s="84" t="n">
        <f aca="false">AQ110+AK110+AE110</f>
        <v>61</v>
      </c>
      <c r="AX110" s="84" t="n">
        <f aca="false">AT110*10000+AU110*1000+(AR110-AS110)*100+(AV110-AW110)</f>
        <v>21555</v>
      </c>
      <c r="AY110" s="84" t="n">
        <f aca="false">IF(AX110&gt;AX109,1,0)+IF(AX110&gt;AX111,1,0)+IF(AX110&gt;AX112,1,0)</f>
        <v>2</v>
      </c>
      <c r="AZ110" s="93" t="str">
        <f aca="false">Y110</f>
        <v>Settnik</v>
      </c>
    </row>
    <row r="111" customFormat="false" ht="18.5" hidden="false" customHeight="false" outlineLevel="0" collapsed="false">
      <c r="A111" s="116" t="n">
        <v>4</v>
      </c>
      <c r="B111" s="117" t="n">
        <v>16</v>
      </c>
      <c r="C111" s="118" t="str">
        <f aca="false">IF(B111="","",VLOOKUP(B111,Teilnehmer!$A$6:$F$21,2,0))</f>
        <v>Freilos</v>
      </c>
      <c r="D111" s="100" t="n">
        <v>0</v>
      </c>
      <c r="E111" s="100" t="n">
        <v>0</v>
      </c>
      <c r="F111" s="100" t="n">
        <v>0</v>
      </c>
      <c r="G111" s="100"/>
      <c r="H111" s="100"/>
      <c r="I111" s="101" t="n">
        <f aca="false">SUM(D112:H112)</f>
        <v>0</v>
      </c>
      <c r="J111" s="73" t="n">
        <f aca="false">SUM(D111:H111)</f>
        <v>0</v>
      </c>
      <c r="L111" s="119"/>
      <c r="M111" s="120"/>
      <c r="N111" s="121"/>
      <c r="O111" s="122" t="s">
        <v>94</v>
      </c>
      <c r="P111" s="123" t="s">
        <v>95</v>
      </c>
      <c r="Q111" s="122" t="s">
        <v>94</v>
      </c>
      <c r="R111" s="123" t="s">
        <v>95</v>
      </c>
      <c r="S111" s="122" t="s">
        <v>94</v>
      </c>
      <c r="T111" s="124" t="s">
        <v>95</v>
      </c>
      <c r="U111" s="0"/>
      <c r="V111" s="0"/>
      <c r="X111" s="106" t="n">
        <v>3</v>
      </c>
      <c r="Y111" s="92" t="str">
        <f aca="false">Teilnehmer!B20</f>
        <v>Alabed</v>
      </c>
      <c r="Z111" s="84" t="n">
        <f aca="false">I116</f>
        <v>0</v>
      </c>
      <c r="AA111" s="84" t="n">
        <f aca="false">I114</f>
        <v>3</v>
      </c>
      <c r="AB111" s="84" t="n">
        <f aca="false">IF(Z111=3,1,0)</f>
        <v>0</v>
      </c>
      <c r="AC111" s="84" t="n">
        <f aca="false">IF(I114=3,1,0)</f>
        <v>1</v>
      </c>
      <c r="AD111" s="84" t="n">
        <f aca="false">J116</f>
        <v>13</v>
      </c>
      <c r="AE111" s="85" t="n">
        <f aca="false">J114</f>
        <v>33</v>
      </c>
      <c r="AF111" s="84" t="n">
        <f aca="false">I121</f>
        <v>3</v>
      </c>
      <c r="AG111" s="84" t="n">
        <f aca="false">I119</f>
        <v>0</v>
      </c>
      <c r="AH111" s="84" t="n">
        <f aca="false">IF(AF111=3,1,0)</f>
        <v>1</v>
      </c>
      <c r="AI111" s="84" t="n">
        <f aca="false">IF(I119=3,1,0)</f>
        <v>0</v>
      </c>
      <c r="AJ111" s="84" t="n">
        <f aca="false">J121</f>
        <v>33</v>
      </c>
      <c r="AK111" s="85" t="n">
        <f aca="false">J119</f>
        <v>0</v>
      </c>
      <c r="AL111" s="92" t="n">
        <f aca="false">I134</f>
        <v>0</v>
      </c>
      <c r="AM111" s="92" t="n">
        <f aca="false">I136</f>
        <v>3</v>
      </c>
      <c r="AN111" s="84" t="n">
        <f aca="false">IF(AL111=3,1,0)</f>
        <v>0</v>
      </c>
      <c r="AO111" s="84" t="n">
        <f aca="false">IF(I136=3,1,0)</f>
        <v>1</v>
      </c>
      <c r="AP111" s="84" t="n">
        <f aca="false">J134</f>
        <v>16</v>
      </c>
      <c r="AQ111" s="85" t="n">
        <f aca="false">J136</f>
        <v>33</v>
      </c>
      <c r="AR111" s="84" t="n">
        <f aca="false">Z111+AF111+AL111</f>
        <v>3</v>
      </c>
      <c r="AS111" s="84" t="n">
        <f aca="false">AA111+AG111+AM111</f>
        <v>6</v>
      </c>
      <c r="AT111" s="84" t="n">
        <f aca="false">AB111+AH111+AN111</f>
        <v>1</v>
      </c>
      <c r="AU111" s="84" t="n">
        <f aca="false">AC111+AI111+AO111</f>
        <v>2</v>
      </c>
      <c r="AV111" s="84" t="n">
        <f aca="false">AP111+AJ111+AD111</f>
        <v>62</v>
      </c>
      <c r="AW111" s="84" t="n">
        <f aca="false">AQ111+AK111+AE111</f>
        <v>66</v>
      </c>
      <c r="AX111" s="84" t="n">
        <f aca="false">AT111*10000+AU111*1000+(AR111-AS111)*100+(AV111-AW111)</f>
        <v>11696</v>
      </c>
      <c r="AY111" s="84" t="n">
        <f aca="false">IF(AX111&gt;AX109,1,0)+IF(AX111&gt;AX110,1,0)+IF(AX111&gt;AX112,1,0)</f>
        <v>1</v>
      </c>
      <c r="AZ111" s="93" t="str">
        <f aca="false">Y111</f>
        <v>Alabed</v>
      </c>
    </row>
    <row r="112" customFormat="false" ht="17.5" hidden="false" customHeight="false" outlineLevel="0" collapsed="false">
      <c r="A112" s="125"/>
      <c r="B112" s="95"/>
      <c r="C112" s="76"/>
      <c r="D112" s="78" t="n">
        <f aca="false">IF(OR(D109="",D111=""),"",IF(D111&gt;D109,1,0))</f>
        <v>0</v>
      </c>
      <c r="E112" s="78" t="n">
        <f aca="false">IF(OR(E109="",E111=""),"",IF(E111&gt;E109,1,0))</f>
        <v>0</v>
      </c>
      <c r="F112" s="78" t="n">
        <f aca="false">IF(OR(F109="",F111=""),"",IF(F111&gt;F109,1,0))</f>
        <v>0</v>
      </c>
      <c r="G112" s="78" t="str">
        <f aca="false">IF(OR(G109="",G111=""),"",IF(G111&gt;G109,1,0))</f>
        <v/>
      </c>
      <c r="H112" s="78" t="str">
        <f aca="false">IF(OR(H109="",H111=""),"",IF(H111&gt;H109,1,0))</f>
        <v/>
      </c>
      <c r="I112" s="126"/>
      <c r="J112" s="0"/>
      <c r="L112" s="127" t="n">
        <v>1</v>
      </c>
      <c r="M112" s="128" t="str">
        <f aca="false">IF(AX109=0,AZ109,VLOOKUP(3,AY109:AZ112,2,0))</f>
        <v>Bednarz, Luis</v>
      </c>
      <c r="N112" s="129" t="str">
        <f aca="false">VLOOKUP(M112,Teilnehmer!$B$6:$F$21,2,0)</f>
        <v>Luis</v>
      </c>
      <c r="O112" s="130" t="n">
        <f aca="false">VLOOKUP(M112,Y109:AZ112,22,0)</f>
        <v>3</v>
      </c>
      <c r="P112" s="128" t="n">
        <f aca="false">VLOOKUP(M112,Y109:AZ112,23,0)</f>
        <v>0</v>
      </c>
      <c r="Q112" s="130" t="n">
        <f aca="false">VLOOKUP(M112,Y109:AZ112,20,0)</f>
        <v>9</v>
      </c>
      <c r="R112" s="128" t="n">
        <f aca="false">VLOOKUP(M112,Y109:AZ112,21,0)</f>
        <v>2</v>
      </c>
      <c r="S112" s="131" t="n">
        <f aca="false">VLOOKUP(M112,Y109:AZ112,24,0)</f>
        <v>114</v>
      </c>
      <c r="T112" s="132" t="n">
        <f aca="false">VLOOKUP(M112,Y109:AZ112,25,0)</f>
        <v>66</v>
      </c>
      <c r="U112" s="73" t="s">
        <v>29</v>
      </c>
      <c r="V112" s="0"/>
      <c r="X112" s="133" t="n">
        <v>4</v>
      </c>
      <c r="Y112" s="134" t="str">
        <f aca="false">Teilnehmer!B21</f>
        <v>Freilos</v>
      </c>
      <c r="Z112" s="135" t="n">
        <f aca="false">I111</f>
        <v>0</v>
      </c>
      <c r="AA112" s="135" t="n">
        <f aca="false">I109</f>
        <v>3</v>
      </c>
      <c r="AB112" s="135" t="n">
        <f aca="false">IF(Z112=3,1,0)</f>
        <v>0</v>
      </c>
      <c r="AC112" s="135" t="n">
        <f aca="false">IF(I109=3,1,0)</f>
        <v>1</v>
      </c>
      <c r="AD112" s="135" t="n">
        <f aca="false">J111</f>
        <v>0</v>
      </c>
      <c r="AE112" s="136" t="n">
        <f aca="false">J109</f>
        <v>33</v>
      </c>
      <c r="AF112" s="135" t="n">
        <f aca="false">I119</f>
        <v>0</v>
      </c>
      <c r="AG112" s="135" t="n">
        <f aca="false">I121</f>
        <v>3</v>
      </c>
      <c r="AH112" s="135" t="n">
        <f aca="false">IF(AF112=3,1,0)</f>
        <v>0</v>
      </c>
      <c r="AI112" s="135" t="n">
        <f aca="false">IF(I121=3,1,0)</f>
        <v>1</v>
      </c>
      <c r="AJ112" s="135" t="n">
        <f aca="false">J119</f>
        <v>0</v>
      </c>
      <c r="AK112" s="136" t="n">
        <f aca="false">J121</f>
        <v>33</v>
      </c>
      <c r="AL112" s="134" t="n">
        <f aca="false">I131</f>
        <v>0</v>
      </c>
      <c r="AM112" s="134" t="n">
        <f aca="false">I129</f>
        <v>3</v>
      </c>
      <c r="AN112" s="135" t="n">
        <f aca="false">IF(AL112=3,1,0)</f>
        <v>0</v>
      </c>
      <c r="AO112" s="135" t="n">
        <f aca="false">IF(I129=3,1,0)</f>
        <v>1</v>
      </c>
      <c r="AP112" s="135" t="n">
        <f aca="false">J131</f>
        <v>0</v>
      </c>
      <c r="AQ112" s="136" t="n">
        <f aca="false">J129</f>
        <v>33</v>
      </c>
      <c r="AR112" s="135" t="n">
        <f aca="false">Z112+AF112+AL112</f>
        <v>0</v>
      </c>
      <c r="AS112" s="135" t="n">
        <f aca="false">AA112+AG112+AM112</f>
        <v>9</v>
      </c>
      <c r="AT112" s="135" t="n">
        <f aca="false">AB112+AH112+AN112</f>
        <v>0</v>
      </c>
      <c r="AU112" s="135" t="n">
        <f aca="false">AC112+AI112+AO112</f>
        <v>3</v>
      </c>
      <c r="AV112" s="84" t="n">
        <f aca="false">AP112+AJ112+AD112</f>
        <v>0</v>
      </c>
      <c r="AW112" s="84" t="n">
        <f aca="false">AQ112+AK112+AE112</f>
        <v>99</v>
      </c>
      <c r="AX112" s="84" t="n">
        <f aca="false">AT112*10000+AU112*1000+(AR112-AS112)*100+(AV112-AW112)</f>
        <v>2001</v>
      </c>
      <c r="AY112" s="135" t="n">
        <f aca="false">IF(AX112&gt;AX109,1,0)+IF(AX112&gt;AX110,1,0)+IF(AX112&gt;AX111,1,0)</f>
        <v>0</v>
      </c>
      <c r="AZ112" s="137" t="str">
        <f aca="false">Y112</f>
        <v>Freilos</v>
      </c>
    </row>
    <row r="113" customFormat="false" ht="18" hidden="false" customHeight="false" outlineLevel="0" collapsed="false">
      <c r="A113" s="94" t="s">
        <v>63</v>
      </c>
      <c r="B113" s="95"/>
      <c r="C113" s="96" t="s">
        <v>109</v>
      </c>
      <c r="D113" s="26" t="s">
        <v>68</v>
      </c>
      <c r="E113" s="26" t="s">
        <v>69</v>
      </c>
      <c r="F113" s="26" t="s">
        <v>70</v>
      </c>
      <c r="G113" s="26" t="s">
        <v>71</v>
      </c>
      <c r="H113" s="26" t="s">
        <v>72</v>
      </c>
      <c r="I113" s="26" t="s">
        <v>73</v>
      </c>
      <c r="J113" s="0"/>
      <c r="L113" s="138" t="n">
        <v>2</v>
      </c>
      <c r="M113" s="139" t="str">
        <f aca="false">IF(AX110=0,AZ110,VLOOKUP(2,AY109:AZ112,2,0))</f>
        <v>Settnik</v>
      </c>
      <c r="N113" s="140" t="str">
        <f aca="false">VLOOKUP(M113,Teilnehmer!$B$6:$F$21,2,0)</f>
        <v>Johannes</v>
      </c>
      <c r="O113" s="141" t="n">
        <f aca="false">VLOOKUP(M113,Y109:AZ112,22,0)</f>
        <v>2</v>
      </c>
      <c r="P113" s="139" t="n">
        <f aca="false">VLOOKUP(M113,Y109:AZ112,23,0)</f>
        <v>1</v>
      </c>
      <c r="Q113" s="141" t="n">
        <f aca="false">VLOOKUP(M113,Y109:AZ112,20,0)</f>
        <v>8</v>
      </c>
      <c r="R113" s="139" t="n">
        <f aca="false">VLOOKUP(M113,Y109:AZ112,21,0)</f>
        <v>3</v>
      </c>
      <c r="S113" s="141" t="n">
        <f aca="false">VLOOKUP(M113,Y109:AZ112,24,0)</f>
        <v>116</v>
      </c>
      <c r="T113" s="142" t="n">
        <f aca="false">VLOOKUP(M113,Y109:AZ112,25,0)</f>
        <v>61</v>
      </c>
      <c r="U113" s="73" t="s">
        <v>36</v>
      </c>
      <c r="V113" s="0"/>
      <c r="X113" s="0"/>
      <c r="Y113" s="0"/>
      <c r="Z113" s="0"/>
      <c r="AA113" s="0"/>
      <c r="AB113" s="0"/>
      <c r="AC113" s="0"/>
    </row>
    <row r="114" customFormat="false" ht="17.5" hidden="false" customHeight="false" outlineLevel="0" collapsed="false">
      <c r="A114" s="97" t="n">
        <v>2</v>
      </c>
      <c r="B114" s="98" t="n">
        <v>14</v>
      </c>
      <c r="C114" s="99" t="str">
        <f aca="false">IF(B114="","",VLOOKUP(B114,Teilnehmer!$A$6:$F$21,2,0))</f>
        <v>Settnik</v>
      </c>
      <c r="D114" s="100" t="n">
        <v>11</v>
      </c>
      <c r="E114" s="100" t="n">
        <v>11</v>
      </c>
      <c r="F114" s="100" t="n">
        <v>11</v>
      </c>
      <c r="G114" s="100"/>
      <c r="H114" s="100"/>
      <c r="I114" s="101" t="n">
        <f aca="false">SUM(D115:H115)</f>
        <v>3</v>
      </c>
      <c r="J114" s="73" t="n">
        <f aca="false">SUM(D114:H114)</f>
        <v>33</v>
      </c>
      <c r="L114" s="138" t="n">
        <v>3</v>
      </c>
      <c r="M114" s="139" t="str">
        <f aca="false">IF(AX111=0,AZ111,VLOOKUP(1,AY109:AZ112,2,0))</f>
        <v>Alabed</v>
      </c>
      <c r="N114" s="140" t="str">
        <f aca="false">VLOOKUP(M114,Teilnehmer!$B$6:$F$21,2,0)</f>
        <v>Khaled</v>
      </c>
      <c r="O114" s="141" t="n">
        <f aca="false">VLOOKUP(M114,Y109:AZ112,22,0)</f>
        <v>1</v>
      </c>
      <c r="P114" s="139" t="n">
        <f aca="false">VLOOKUP(M114,Y109:AZ112,23,0)</f>
        <v>2</v>
      </c>
      <c r="Q114" s="141" t="n">
        <f aca="false">VLOOKUP(M114,Y109:AZ112,20,0)</f>
        <v>3</v>
      </c>
      <c r="R114" s="139" t="n">
        <f aca="false">VLOOKUP(M114,Y109:AZ112,21,0)</f>
        <v>6</v>
      </c>
      <c r="S114" s="141" t="n">
        <f aca="false">VLOOKUP(M114,Y109:AZ112,24,0)</f>
        <v>62</v>
      </c>
      <c r="T114" s="142" t="n">
        <f aca="false">VLOOKUP(M114,Y109:AZ113,25,0)</f>
        <v>66</v>
      </c>
      <c r="U114" s="73" t="s">
        <v>50</v>
      </c>
      <c r="V114" s="0"/>
      <c r="X114" s="143" t="s">
        <v>96</v>
      </c>
      <c r="Y114" s="144"/>
      <c r="Z114" s="145"/>
      <c r="AA114" s="145"/>
      <c r="AB114" s="145"/>
      <c r="AC114" s="146"/>
    </row>
    <row r="115" customFormat="false" ht="18" hidden="false" customHeight="false" outlineLevel="0" collapsed="false">
      <c r="A115" s="107" t="s">
        <v>97</v>
      </c>
      <c r="B115" s="108"/>
      <c r="C115" s="109" t="s">
        <v>90</v>
      </c>
      <c r="D115" s="110" t="n">
        <f aca="false">IF(OR(D114="",D116=""),"",IF(D114&gt;D116,1,0))</f>
        <v>1</v>
      </c>
      <c r="E115" s="110" t="n">
        <f aca="false">IF(OR(E114="",E116=""),"",IF(E114&gt;E116,1,0))</f>
        <v>1</v>
      </c>
      <c r="F115" s="110" t="n">
        <f aca="false">IF(OR(F114="",F116=""),"",IF(F114&gt;F116,1,0))</f>
        <v>1</v>
      </c>
      <c r="G115" s="110" t="str">
        <f aca="false">IF(OR(G114="",G116=""),"",IF(G114&gt;G116,1,0))</f>
        <v/>
      </c>
      <c r="H115" s="110" t="str">
        <f aca="false">IF(OR(H114="",H116=""),"",IF(H114&gt;H116,1,0))</f>
        <v/>
      </c>
      <c r="I115" s="147"/>
      <c r="J115" s="0"/>
      <c r="L115" s="119" t="n">
        <v>4</v>
      </c>
      <c r="M115" s="148" t="str">
        <f aca="false">IF(AX112=0,AZ112,VLOOKUP(0,AY109:AZ112,2,0))</f>
        <v>Freilos</v>
      </c>
      <c r="N115" s="121" t="str">
        <f aca="false">VLOOKUP(M115,Teilnehmer!$B$6:$F$21,2,0)</f>
        <v>Freilos</v>
      </c>
      <c r="O115" s="149" t="n">
        <f aca="false">VLOOKUP(M115,Y109:AZ112,22,0)</f>
        <v>0</v>
      </c>
      <c r="P115" s="148" t="n">
        <f aca="false">VLOOKUP(M115,Y109:AZ112,23,0)</f>
        <v>3</v>
      </c>
      <c r="Q115" s="149" t="n">
        <f aca="false">VLOOKUP(M115,Y109:AZ112,20,0)</f>
        <v>0</v>
      </c>
      <c r="R115" s="148" t="n">
        <f aca="false">VLOOKUP(M115,Y109:AZ112,21,0)</f>
        <v>9</v>
      </c>
      <c r="S115" s="149" t="n">
        <f aca="false">VLOOKUP(M115,Y109:AZ112,24,0)</f>
        <v>0</v>
      </c>
      <c r="T115" s="150" t="n">
        <f aca="false">VLOOKUP(M115,Y109:AZ112,25,0)</f>
        <v>99</v>
      </c>
      <c r="U115" s="73" t="s">
        <v>59</v>
      </c>
      <c r="V115" s="0"/>
      <c r="X115" s="151" t="s">
        <v>98</v>
      </c>
      <c r="Y115" s="152"/>
      <c r="Z115" s="125"/>
      <c r="AA115" s="125"/>
      <c r="AB115" s="125"/>
      <c r="AC115" s="153"/>
    </row>
    <row r="116" customFormat="false" ht="16" hidden="false" customHeight="false" outlineLevel="0" collapsed="false">
      <c r="A116" s="116" t="n">
        <v>3</v>
      </c>
      <c r="B116" s="117" t="n">
        <v>15</v>
      </c>
      <c r="C116" s="118" t="str">
        <f aca="false">IF(B116="","",VLOOKUP(B116,Teilnehmer!$A$6:$F$21,2,0))</f>
        <v>Alabed</v>
      </c>
      <c r="D116" s="100" t="n">
        <v>3</v>
      </c>
      <c r="E116" s="100" t="n">
        <v>6</v>
      </c>
      <c r="F116" s="100" t="n">
        <v>4</v>
      </c>
      <c r="G116" s="100"/>
      <c r="H116" s="100"/>
      <c r="I116" s="101" t="n">
        <f aca="false">SUM(D117:H117)</f>
        <v>0</v>
      </c>
      <c r="J116" s="73" t="n">
        <f aca="false">SUM(D116:H116)</f>
        <v>13</v>
      </c>
      <c r="M116" s="73"/>
      <c r="N116" s="0"/>
      <c r="O116" s="0"/>
      <c r="P116" s="0"/>
      <c r="Q116" s="0"/>
      <c r="R116" s="0"/>
      <c r="S116" s="0"/>
      <c r="T116" s="0"/>
      <c r="V116" s="0"/>
      <c r="X116" s="151" t="s">
        <v>99</v>
      </c>
      <c r="Y116" s="152"/>
      <c r="Z116" s="125"/>
      <c r="AA116" s="125"/>
      <c r="AB116" s="125"/>
      <c r="AC116" s="153"/>
    </row>
    <row r="117" customFormat="false" ht="15.5" hidden="false" customHeight="false" outlineLevel="0" collapsed="false">
      <c r="A117" s="125"/>
      <c r="B117" s="154"/>
      <c r="C117" s="76"/>
      <c r="D117" s="78" t="n">
        <f aca="false">IF(OR(D114="",D116=""),"",IF(D116&gt;D114,1,0))</f>
        <v>0</v>
      </c>
      <c r="E117" s="78" t="n">
        <f aca="false">IF(OR(E114="",E116=""),"",IF(E116&gt;E114,1,0))</f>
        <v>0</v>
      </c>
      <c r="F117" s="78" t="n">
        <f aca="false">IF(OR(F114="",F116=""),"",IF(F116&gt;F114,1,0))</f>
        <v>0</v>
      </c>
      <c r="G117" s="78" t="str">
        <f aca="false">IF(OR(G114="",G116=""),"",IF(G116&gt;G114,1,0))</f>
        <v/>
      </c>
      <c r="H117" s="78" t="str">
        <f aca="false">IF(OR(H114="",H116=""),"",IF(H116&gt;H114,1,0))</f>
        <v/>
      </c>
      <c r="I117" s="126"/>
      <c r="J117" s="0"/>
      <c r="N117" s="74"/>
      <c r="O117" s="74"/>
      <c r="P117" s="74"/>
      <c r="Q117" s="74"/>
      <c r="R117" s="74"/>
      <c r="S117" s="74"/>
      <c r="T117" s="74"/>
      <c r="V117" s="0"/>
      <c r="X117" s="151" t="s">
        <v>100</v>
      </c>
      <c r="Y117" s="152"/>
      <c r="Z117" s="125"/>
      <c r="AA117" s="125"/>
      <c r="AB117" s="125"/>
      <c r="AC117" s="153"/>
    </row>
    <row r="118" customFormat="false" ht="16" hidden="false" customHeight="false" outlineLevel="0" collapsed="false">
      <c r="A118" s="94" t="s">
        <v>64</v>
      </c>
      <c r="B118" s="95"/>
      <c r="C118" s="96" t="s">
        <v>109</v>
      </c>
      <c r="D118" s="26" t="s">
        <v>68</v>
      </c>
      <c r="E118" s="26" t="s">
        <v>69</v>
      </c>
      <c r="F118" s="26" t="s">
        <v>70</v>
      </c>
      <c r="G118" s="26" t="s">
        <v>71</v>
      </c>
      <c r="H118" s="26" t="s">
        <v>72</v>
      </c>
      <c r="I118" s="26" t="s">
        <v>73</v>
      </c>
      <c r="J118" s="0"/>
      <c r="N118" s="74"/>
      <c r="O118" s="74"/>
      <c r="P118" s="74"/>
      <c r="Q118" s="74"/>
      <c r="R118" s="74"/>
      <c r="S118" s="74"/>
      <c r="T118" s="74"/>
      <c r="V118" s="0"/>
      <c r="X118" s="151" t="s">
        <v>101</v>
      </c>
      <c r="Y118" s="152"/>
      <c r="Z118" s="125"/>
      <c r="AA118" s="125"/>
      <c r="AB118" s="125"/>
      <c r="AC118" s="153"/>
    </row>
    <row r="119" customFormat="false" ht="15.5" hidden="false" customHeight="false" outlineLevel="0" collapsed="false">
      <c r="A119" s="97" t="n">
        <v>4</v>
      </c>
      <c r="B119" s="98" t="n">
        <v>16</v>
      </c>
      <c r="C119" s="99" t="str">
        <f aca="false">IF(B119="","",VLOOKUP(B119,Teilnehmer!$A$6:$F$21,2,0))</f>
        <v>Freilos</v>
      </c>
      <c r="D119" s="100" t="n">
        <v>0</v>
      </c>
      <c r="E119" s="100" t="n">
        <v>0</v>
      </c>
      <c r="F119" s="100" t="n">
        <v>0</v>
      </c>
      <c r="G119" s="100"/>
      <c r="H119" s="100"/>
      <c r="I119" s="101" t="n">
        <f aca="false">SUM(D120:H120)</f>
        <v>0</v>
      </c>
      <c r="J119" s="73" t="n">
        <f aca="false">SUM(D119:H119)</f>
        <v>0</v>
      </c>
      <c r="N119" s="74"/>
      <c r="O119" s="74"/>
      <c r="P119" s="74"/>
      <c r="Q119" s="74"/>
      <c r="R119" s="74"/>
      <c r="S119" s="74"/>
      <c r="T119" s="74"/>
      <c r="V119" s="0"/>
      <c r="X119" s="155" t="s">
        <v>102</v>
      </c>
      <c r="Y119" s="156"/>
      <c r="Z119" s="157"/>
      <c r="AA119" s="157"/>
      <c r="AB119" s="157"/>
      <c r="AC119" s="158"/>
    </row>
    <row r="120" customFormat="false" ht="15.5" hidden="false" customHeight="false" outlineLevel="0" collapsed="false">
      <c r="A120" s="107" t="s">
        <v>103</v>
      </c>
      <c r="B120" s="108"/>
      <c r="C120" s="109" t="s">
        <v>90</v>
      </c>
      <c r="D120" s="110" t="n">
        <f aca="false">IF(OR(D119="",D121=""),"",IF(D119&gt;D121,1,0))</f>
        <v>0</v>
      </c>
      <c r="E120" s="110" t="n">
        <f aca="false">IF(OR(E119="",E121=""),"",IF(E119&gt;E121,1,0))</f>
        <v>0</v>
      </c>
      <c r="F120" s="110" t="n">
        <f aca="false">IF(OR(F119="",F121=""),"",IF(F119&gt;F121,1,0))</f>
        <v>0</v>
      </c>
      <c r="G120" s="110" t="str">
        <f aca="false">IF(OR(G119="",G121=""),"",IF(G119&gt;G121,1,0))</f>
        <v/>
      </c>
      <c r="H120" s="110" t="str">
        <f aca="false">IF(OR(H119="",H121=""),"",IF(H119&gt;H121,1,0))</f>
        <v/>
      </c>
      <c r="I120" s="147"/>
      <c r="J120" s="0"/>
      <c r="N120" s="74"/>
      <c r="O120" s="74"/>
      <c r="P120" s="74"/>
      <c r="Q120" s="74"/>
      <c r="R120" s="74"/>
      <c r="S120" s="74"/>
      <c r="T120" s="74"/>
      <c r="V120" s="0"/>
      <c r="AA120" s="0"/>
    </row>
    <row r="121" customFormat="false" ht="16" hidden="false" customHeight="false" outlineLevel="0" collapsed="false">
      <c r="A121" s="116" t="n">
        <v>3</v>
      </c>
      <c r="B121" s="117" t="n">
        <v>15</v>
      </c>
      <c r="C121" s="118" t="str">
        <f aca="false">IF(B121="","",VLOOKUP(B121,Teilnehmer!$A$6:$F$21,2,0))</f>
        <v>Alabed</v>
      </c>
      <c r="D121" s="100" t="n">
        <v>11</v>
      </c>
      <c r="E121" s="100" t="n">
        <v>11</v>
      </c>
      <c r="F121" s="100" t="n">
        <v>11</v>
      </c>
      <c r="G121" s="100"/>
      <c r="H121" s="100"/>
      <c r="I121" s="101" t="n">
        <f aca="false">SUM(D122:H122)</f>
        <v>3</v>
      </c>
      <c r="J121" s="73" t="n">
        <f aca="false">SUM(D121:H121)</f>
        <v>33</v>
      </c>
      <c r="N121" s="74"/>
      <c r="O121" s="74"/>
      <c r="P121" s="74"/>
      <c r="Q121" s="74"/>
      <c r="R121" s="74"/>
      <c r="S121" s="74"/>
      <c r="T121" s="74"/>
      <c r="V121" s="0"/>
      <c r="AA121" s="0"/>
    </row>
    <row r="122" customFormat="false" ht="15.5" hidden="false" customHeight="false" outlineLevel="0" collapsed="false">
      <c r="A122" s="125"/>
      <c r="B122" s="95"/>
      <c r="C122" s="76"/>
      <c r="D122" s="78" t="n">
        <f aca="false">IF(OR(D119="",D121=""),"",IF(D121&gt;D119,1,0))</f>
        <v>1</v>
      </c>
      <c r="E122" s="78" t="n">
        <f aca="false">IF(OR(E119="",E121=""),"",IF(E121&gt;E119,1,0))</f>
        <v>1</v>
      </c>
      <c r="F122" s="78" t="n">
        <f aca="false">IF(OR(F119="",F121=""),"",IF(F121&gt;F119,1,0))</f>
        <v>1</v>
      </c>
      <c r="G122" s="78" t="str">
        <f aca="false">IF(OR(G119="",G121=""),"",IF(G121&gt;G119,1,0))</f>
        <v/>
      </c>
      <c r="H122" s="78" t="str">
        <f aca="false">IF(OR(H119="",H121=""),"",IF(H121&gt;H119,1,0))</f>
        <v/>
      </c>
      <c r="I122" s="126"/>
      <c r="J122" s="0"/>
      <c r="N122" s="74"/>
      <c r="O122" s="74"/>
      <c r="P122" s="74"/>
      <c r="Q122" s="74"/>
      <c r="R122" s="74"/>
      <c r="S122" s="74"/>
      <c r="T122" s="74"/>
      <c r="V122" s="0"/>
      <c r="AA122" s="0"/>
    </row>
    <row r="123" customFormat="false" ht="16" hidden="false" customHeight="false" outlineLevel="0" collapsed="false">
      <c r="A123" s="94" t="s">
        <v>64</v>
      </c>
      <c r="B123" s="95"/>
      <c r="C123" s="96" t="s">
        <v>109</v>
      </c>
      <c r="D123" s="26" t="s">
        <v>68</v>
      </c>
      <c r="E123" s="26" t="s">
        <v>69</v>
      </c>
      <c r="F123" s="26" t="s">
        <v>70</v>
      </c>
      <c r="G123" s="26" t="s">
        <v>71</v>
      </c>
      <c r="H123" s="26" t="s">
        <v>72</v>
      </c>
      <c r="I123" s="26" t="s">
        <v>73</v>
      </c>
      <c r="J123" s="0"/>
      <c r="N123" s="74"/>
      <c r="O123" s="74"/>
      <c r="P123" s="74"/>
      <c r="Q123" s="74"/>
      <c r="R123" s="74"/>
      <c r="S123" s="74"/>
      <c r="T123" s="74"/>
      <c r="V123" s="125"/>
      <c r="AA123" s="0"/>
    </row>
    <row r="124" customFormat="false" ht="15.5" hidden="false" customHeight="false" outlineLevel="0" collapsed="false">
      <c r="A124" s="97" t="n">
        <v>1</v>
      </c>
      <c r="B124" s="98" t="n">
        <v>13</v>
      </c>
      <c r="C124" s="99" t="str">
        <f aca="false">IF(B124="","",VLOOKUP(B124,Teilnehmer!$A$6:$F$21,2,0))</f>
        <v>Bednarz, Luis</v>
      </c>
      <c r="D124" s="100" t="n">
        <v>12</v>
      </c>
      <c r="E124" s="100" t="n">
        <v>11</v>
      </c>
      <c r="F124" s="100" t="n">
        <v>10</v>
      </c>
      <c r="G124" s="100" t="n">
        <v>4</v>
      </c>
      <c r="H124" s="100" t="n">
        <v>11</v>
      </c>
      <c r="I124" s="101" t="n">
        <f aca="false">SUM(D125:H125)</f>
        <v>3</v>
      </c>
      <c r="J124" s="73" t="n">
        <f aca="false">SUM(D124:H124)</f>
        <v>48</v>
      </c>
      <c r="AA124" s="0"/>
    </row>
    <row r="125" customFormat="false" ht="15.5" hidden="false" customHeight="false" outlineLevel="0" collapsed="false">
      <c r="A125" s="107" t="s">
        <v>104</v>
      </c>
      <c r="B125" s="108"/>
      <c r="C125" s="109" t="s">
        <v>90</v>
      </c>
      <c r="D125" s="110" t="n">
        <f aca="false">IF(OR(D124="",D126=""),"",IF(D124&gt;D126,1,0))</f>
        <v>1</v>
      </c>
      <c r="E125" s="110" t="n">
        <f aca="false">IF(OR(E124="",E126=""),"",IF(E124&gt;E126,1,0))</f>
        <v>1</v>
      </c>
      <c r="F125" s="110" t="n">
        <f aca="false">IF(OR(F124="",F126=""),"",IF(F124&gt;F126,1,0))</f>
        <v>0</v>
      </c>
      <c r="G125" s="110" t="n">
        <f aca="false">IF(OR(G124="",G126=""),"",IF(G124&gt;G126,1,0))</f>
        <v>0</v>
      </c>
      <c r="H125" s="110" t="n">
        <f aca="false">IF(OR(H124="",H126=""),"",IF(H124&gt;H126,1,0))</f>
        <v>1</v>
      </c>
      <c r="I125" s="147"/>
      <c r="J125" s="0"/>
      <c r="AA125" s="0"/>
    </row>
    <row r="126" customFormat="false" ht="16" hidden="false" customHeight="false" outlineLevel="0" collapsed="false">
      <c r="A126" s="116" t="n">
        <v>2</v>
      </c>
      <c r="B126" s="117" t="n">
        <v>14</v>
      </c>
      <c r="C126" s="118" t="str">
        <f aca="false">IF(B126="","",VLOOKUP(B126,Teilnehmer!$A$6:$F$21,2,0))</f>
        <v>Settnik</v>
      </c>
      <c r="D126" s="100" t="n">
        <v>10</v>
      </c>
      <c r="E126" s="100" t="n">
        <v>9</v>
      </c>
      <c r="F126" s="100" t="n">
        <v>12</v>
      </c>
      <c r="G126" s="100" t="n">
        <v>11</v>
      </c>
      <c r="H126" s="100" t="n">
        <v>8</v>
      </c>
      <c r="I126" s="101" t="n">
        <f aca="false">SUM(D127:H127)</f>
        <v>2</v>
      </c>
      <c r="J126" s="73" t="n">
        <f aca="false">SUM(D126:H126)</f>
        <v>50</v>
      </c>
      <c r="AA126" s="73"/>
    </row>
    <row r="127" customFormat="false" ht="15.5" hidden="false" customHeight="false" outlineLevel="0" collapsed="false">
      <c r="A127" s="74"/>
      <c r="B127" s="74"/>
      <c r="C127" s="73"/>
      <c r="D127" s="78" t="n">
        <f aca="false">IF(OR(D124="",D126=""),"",IF(D126&gt;D124,1,0))</f>
        <v>0</v>
      </c>
      <c r="E127" s="78" t="n">
        <f aca="false">IF(OR(E124="",E126=""),"",IF(E126&gt;E124,1,0))</f>
        <v>0</v>
      </c>
      <c r="F127" s="78" t="n">
        <f aca="false">IF(OR(F124="",F126=""),"",IF(F126&gt;F124,1,0))</f>
        <v>1</v>
      </c>
      <c r="G127" s="78" t="n">
        <f aca="false">IF(OR(G124="",G126=""),"",IF(G126&gt;G124,1,0))</f>
        <v>1</v>
      </c>
      <c r="H127" s="78" t="n">
        <f aca="false">IF(OR(H124="",H126=""),"",IF(H126&gt;H124,1,0))</f>
        <v>0</v>
      </c>
      <c r="I127" s="126"/>
      <c r="J127" s="0"/>
      <c r="AA127" s="73"/>
    </row>
    <row r="128" customFormat="false" ht="16" hidden="false" customHeight="false" outlineLevel="0" collapsed="false">
      <c r="A128" s="94" t="s">
        <v>65</v>
      </c>
      <c r="B128" s="159"/>
      <c r="C128" s="96" t="s">
        <v>109</v>
      </c>
      <c r="D128" s="26" t="s">
        <v>68</v>
      </c>
      <c r="E128" s="26" t="s">
        <v>69</v>
      </c>
      <c r="F128" s="26" t="s">
        <v>70</v>
      </c>
      <c r="G128" s="26" t="s">
        <v>71</v>
      </c>
      <c r="H128" s="26" t="s">
        <v>72</v>
      </c>
      <c r="I128" s="26" t="s">
        <v>73</v>
      </c>
      <c r="J128" s="0"/>
      <c r="AA128" s="73"/>
    </row>
    <row r="129" customFormat="false" ht="15.5" hidden="false" customHeight="false" outlineLevel="0" collapsed="false">
      <c r="A129" s="97" t="n">
        <v>2</v>
      </c>
      <c r="B129" s="98" t="n">
        <v>14</v>
      </c>
      <c r="C129" s="99" t="str">
        <f aca="false">IF(B129="","",VLOOKUP(B129,Teilnehmer!$A$6:$F$21,2,0))</f>
        <v>Settnik</v>
      </c>
      <c r="D129" s="100" t="n">
        <v>11</v>
      </c>
      <c r="E129" s="100" t="n">
        <v>11</v>
      </c>
      <c r="F129" s="100" t="n">
        <v>11</v>
      </c>
      <c r="G129" s="100"/>
      <c r="H129" s="100"/>
      <c r="I129" s="101" t="n">
        <f aca="false">SUM(D130:H130)</f>
        <v>3</v>
      </c>
      <c r="J129" s="73" t="n">
        <f aca="false">SUM(D129:H129)</f>
        <v>33</v>
      </c>
      <c r="AA129" s="73"/>
    </row>
    <row r="130" customFormat="false" ht="15.5" hidden="false" customHeight="false" outlineLevel="0" collapsed="false">
      <c r="A130" s="107" t="s">
        <v>105</v>
      </c>
      <c r="B130" s="108"/>
      <c r="C130" s="109" t="s">
        <v>90</v>
      </c>
      <c r="D130" s="110" t="n">
        <f aca="false">IF(OR(D129="",D131=""),"",IF(D129&gt;D131,1,0))</f>
        <v>1</v>
      </c>
      <c r="E130" s="110" t="n">
        <f aca="false">IF(OR(E129="",E131=""),"",IF(E129&gt;E131,1,0))</f>
        <v>1</v>
      </c>
      <c r="F130" s="110" t="n">
        <f aca="false">IF(OR(F129="",F131=""),"",IF(F129&gt;F131,1,0))</f>
        <v>1</v>
      </c>
      <c r="G130" s="110" t="str">
        <f aca="false">IF(OR(G129="",G131=""),"",IF(G129&gt;G131,1,0))</f>
        <v/>
      </c>
      <c r="H130" s="110" t="str">
        <f aca="false">IF(OR(H129="",H131=""),"",IF(H129&gt;H131,1,0))</f>
        <v/>
      </c>
      <c r="I130" s="147"/>
      <c r="J130" s="0"/>
    </row>
    <row r="131" customFormat="false" ht="16" hidden="false" customHeight="false" outlineLevel="0" collapsed="false">
      <c r="A131" s="116" t="n">
        <v>4</v>
      </c>
      <c r="B131" s="117" t="n">
        <v>16</v>
      </c>
      <c r="C131" s="118" t="str">
        <f aca="false">IF(B131="","",VLOOKUP(B131,Teilnehmer!$A$6:$F$21,2,0))</f>
        <v>Freilos</v>
      </c>
      <c r="D131" s="160" t="n">
        <v>0</v>
      </c>
      <c r="E131" s="160" t="n">
        <v>0</v>
      </c>
      <c r="F131" s="160" t="n">
        <v>0</v>
      </c>
      <c r="G131" s="160"/>
      <c r="H131" s="160"/>
      <c r="I131" s="161" t="n">
        <f aca="false">SUM(D132:H132)</f>
        <v>0</v>
      </c>
      <c r="J131" s="73" t="n">
        <f aca="false">SUM(D131:H131)</f>
        <v>0</v>
      </c>
    </row>
    <row r="132" customFormat="false" ht="15.5" hidden="false" customHeight="false" outlineLevel="0" collapsed="false">
      <c r="A132" s="125"/>
      <c r="B132" s="95"/>
      <c r="C132" s="76"/>
      <c r="D132" s="78" t="n">
        <f aca="false">IF(OR(D129="",D131=""),"",IF(D131&gt;D129,1,0))</f>
        <v>0</v>
      </c>
      <c r="E132" s="78" t="n">
        <f aca="false">IF(OR(E129="",E131=""),"",IF(E131&gt;E129,1,0))</f>
        <v>0</v>
      </c>
      <c r="F132" s="78" t="n">
        <f aca="false">IF(OR(F129="",F131=""),"",IF(F131&gt;F129,1,0))</f>
        <v>0</v>
      </c>
      <c r="G132" s="78" t="str">
        <f aca="false">IF(OR(G129="",G131=""),"",IF(G131&gt;G129,1,0))</f>
        <v/>
      </c>
      <c r="H132" s="78" t="str">
        <f aca="false">IF(OR(H129="",H131=""),"",IF(H131&gt;H129,1,0))</f>
        <v/>
      </c>
      <c r="I132" s="126"/>
      <c r="J132" s="0"/>
    </row>
    <row r="133" customFormat="false" ht="16" hidden="false" customHeight="false" outlineLevel="0" collapsed="false">
      <c r="A133" s="94" t="s">
        <v>65</v>
      </c>
      <c r="B133" s="95"/>
      <c r="C133" s="96" t="s">
        <v>109</v>
      </c>
      <c r="D133" s="26" t="s">
        <v>68</v>
      </c>
      <c r="E133" s="26" t="s">
        <v>69</v>
      </c>
      <c r="F133" s="26" t="s">
        <v>70</v>
      </c>
      <c r="G133" s="26" t="s">
        <v>71</v>
      </c>
      <c r="H133" s="26" t="s">
        <v>72</v>
      </c>
      <c r="I133" s="26" t="s">
        <v>73</v>
      </c>
      <c r="J133" s="0"/>
    </row>
    <row r="134" customFormat="false" ht="15.5" hidden="false" customHeight="false" outlineLevel="0" collapsed="false">
      <c r="A134" s="97" t="n">
        <v>3</v>
      </c>
      <c r="B134" s="98" t="n">
        <v>15</v>
      </c>
      <c r="C134" s="99" t="str">
        <f aca="false">IF(B134="","",VLOOKUP(B134,Teilnehmer!$A$6:$F$21,2,0))</f>
        <v>Alabed</v>
      </c>
      <c r="D134" s="100" t="n">
        <v>5</v>
      </c>
      <c r="E134" s="100" t="n">
        <v>9</v>
      </c>
      <c r="F134" s="100" t="n">
        <v>2</v>
      </c>
      <c r="G134" s="100"/>
      <c r="H134" s="100"/>
      <c r="I134" s="101" t="n">
        <f aca="false">SUM(D135:H135)</f>
        <v>0</v>
      </c>
      <c r="J134" s="73" t="n">
        <f aca="false">SUM(D134:H134)</f>
        <v>16</v>
      </c>
    </row>
    <row r="135" customFormat="false" ht="15.5" hidden="false" customHeight="false" outlineLevel="0" collapsed="false">
      <c r="A135" s="107" t="s">
        <v>106</v>
      </c>
      <c r="B135" s="108"/>
      <c r="C135" s="109" t="s">
        <v>90</v>
      </c>
      <c r="D135" s="110" t="n">
        <f aca="false">IF(OR(D134="",D136=""),"",IF(D134&gt;D136,1,0))</f>
        <v>0</v>
      </c>
      <c r="E135" s="110" t="n">
        <f aca="false">IF(OR(E134="",E136=""),"",IF(E134&gt;E136,1,0))</f>
        <v>0</v>
      </c>
      <c r="F135" s="110" t="n">
        <f aca="false">IF(OR(F134="",F136=""),"",IF(F134&gt;F136,1,0))</f>
        <v>0</v>
      </c>
      <c r="G135" s="110" t="str">
        <f aca="false">IF(OR(G134="",G136=""),"",IF(G134&gt;G136,1,0))</f>
        <v/>
      </c>
      <c r="H135" s="110" t="str">
        <f aca="false">IF(OR(H134="",H136=""),"",IF(H134&gt;H136,1,0))</f>
        <v/>
      </c>
      <c r="I135" s="147"/>
      <c r="J135" s="0"/>
    </row>
    <row r="136" customFormat="false" ht="16" hidden="false" customHeight="false" outlineLevel="0" collapsed="false">
      <c r="A136" s="116" t="n">
        <v>1</v>
      </c>
      <c r="B136" s="117" t="n">
        <v>13</v>
      </c>
      <c r="C136" s="118" t="str">
        <f aca="false">IF(B136="","",VLOOKUP(B136,Teilnehmer!$A$6:$F$21,2,0))</f>
        <v>Bednarz, Luis</v>
      </c>
      <c r="D136" s="100" t="n">
        <v>11</v>
      </c>
      <c r="E136" s="100" t="n">
        <v>11</v>
      </c>
      <c r="F136" s="100" t="n">
        <v>11</v>
      </c>
      <c r="G136" s="100"/>
      <c r="H136" s="100"/>
      <c r="I136" s="101" t="n">
        <f aca="false">SUM(D137:H137)</f>
        <v>3</v>
      </c>
      <c r="J136" s="73" t="n">
        <f aca="false">SUM(D136:H136)</f>
        <v>33</v>
      </c>
    </row>
    <row r="137" customFormat="false" ht="15.5" hidden="false" customHeight="false" outlineLevel="0" collapsed="false">
      <c r="D137" s="78" t="n">
        <f aca="false">IF(OR(D134="",D136=""),"",IF(D136&gt;D134,1,0))</f>
        <v>1</v>
      </c>
      <c r="E137" s="78" t="n">
        <f aca="false">IF(OR(E134="",E136=""),"",IF(E136&gt;E134,1,0))</f>
        <v>1</v>
      </c>
      <c r="F137" s="78" t="n">
        <f aca="false">IF(OR(F134="",F136=""),"",IF(F136&gt;F134,1,0))</f>
        <v>1</v>
      </c>
      <c r="G137" s="78" t="str">
        <f aca="false">IF(OR(G134="",G136=""),"",IF(G136&gt;G134,1,0))</f>
        <v/>
      </c>
      <c r="H137" s="78" t="str">
        <f aca="false">IF(OR(H134="",H136=""),"",IF(H136&gt;H134,1,0))</f>
        <v/>
      </c>
    </row>
  </sheetData>
  <sheetProtection sheet="true" selectLockedCells="true"/>
  <protectedRanges>
    <protectedRange name="Bereich1" sqref="D5:I5 D40:I40 D75:I75 D110:I110"/>
  </protectedRanges>
  <mergeCells count="16">
    <mergeCell ref="A1:C1"/>
    <mergeCell ref="O5:P5"/>
    <mergeCell ref="Q5:R5"/>
    <mergeCell ref="S5:T5"/>
    <mergeCell ref="A36:C36"/>
    <mergeCell ref="O40:P40"/>
    <mergeCell ref="Q40:R40"/>
    <mergeCell ref="S40:T40"/>
    <mergeCell ref="A71:C71"/>
    <mergeCell ref="O75:P75"/>
    <mergeCell ref="Q75:R75"/>
    <mergeCell ref="S75:T75"/>
    <mergeCell ref="A106:C106"/>
    <mergeCell ref="O110:P110"/>
    <mergeCell ref="Q110:R110"/>
    <mergeCell ref="S110:T110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3" man="true" max="16383" min="0"/>
    <brk id="68" man="true" max="16383" min="0"/>
    <brk id="103" man="true" max="16383" min="0"/>
  </rowBreaks>
  <colBreaks count="1" manualBreakCount="1">
    <brk id="20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58984375" defaultRowHeight="12.5" zeroHeight="false" outlineLevelRow="0" outlineLevelCol="0"/>
  <cols>
    <col collapsed="false" customWidth="true" hidden="false" outlineLevel="0" max="1" min="1" style="0" width="8.37"/>
    <col collapsed="false" customWidth="true" hidden="false" outlineLevel="0" max="2" min="2" style="0" width="18.63"/>
    <col collapsed="false" customWidth="true" hidden="false" outlineLevel="0" max="3" min="3" style="0" width="14.43"/>
    <col collapsed="false" customWidth="true" hidden="false" outlineLevel="0" max="4" min="4" style="0" width="4.97"/>
    <col collapsed="false" customWidth="true" hidden="false" outlineLevel="0" max="5" min="5" style="0" width="8.37"/>
    <col collapsed="false" customWidth="true" hidden="false" outlineLevel="0" max="6" min="6" style="0" width="18.63"/>
    <col collapsed="false" customWidth="true" hidden="false" outlineLevel="0" max="7" min="7" style="0" width="14.43"/>
  </cols>
  <sheetData>
    <row r="1" customFormat="false" ht="13" hidden="false" customHeight="false" outlineLevel="0" collapsed="false">
      <c r="A1" s="162"/>
      <c r="B1" s="163"/>
      <c r="C1" s="164"/>
      <c r="E1" s="162"/>
      <c r="F1" s="163"/>
      <c r="G1" s="164"/>
    </row>
    <row r="2" customFormat="false" ht="15.5" hidden="false" customHeight="false" outlineLevel="0" collapsed="false">
      <c r="A2" s="165" t="str">
        <f aca="false">Teilnehmer!$A$3</f>
        <v>WRW-Rangliste</v>
      </c>
      <c r="B2" s="166"/>
      <c r="C2" s="167"/>
      <c r="E2" s="165" t="str">
        <f aca="false">Teilnehmer!$A$3</f>
        <v>WRW-Rangliste</v>
      </c>
      <c r="F2" s="166"/>
      <c r="G2" s="167"/>
    </row>
    <row r="3" customFormat="false" ht="15.5" hidden="false" customHeight="false" outlineLevel="0" collapsed="false">
      <c r="A3" s="168" t="str">
        <f aca="false">Gruppenspiele!C3</f>
        <v>Gruppe A</v>
      </c>
      <c r="B3" s="169"/>
      <c r="C3" s="170" t="str">
        <f aca="false">Gruppenspiele!A3</f>
        <v>Runde 1</v>
      </c>
      <c r="E3" s="168" t="str">
        <f aca="false">Gruppenspiele!C8</f>
        <v>Gruppe A</v>
      </c>
      <c r="F3" s="169"/>
      <c r="G3" s="170" t="str">
        <f aca="false">Gruppenspiele!A8</f>
        <v>Runde 1</v>
      </c>
    </row>
    <row r="4" customFormat="false" ht="12.5" hidden="false" customHeight="false" outlineLevel="0" collapsed="false">
      <c r="A4" s="171"/>
      <c r="B4" s="172"/>
      <c r="C4" s="167"/>
      <c r="E4" s="171"/>
      <c r="F4" s="172"/>
      <c r="G4" s="167"/>
    </row>
    <row r="5" customFormat="false" ht="12.5" hidden="false" customHeight="false" outlineLevel="0" collapsed="false">
      <c r="A5" s="171" t="str">
        <f aca="false">Gruppenspiele!A5</f>
        <v>Spiel 1</v>
      </c>
      <c r="B5" s="172"/>
      <c r="C5" s="167"/>
      <c r="E5" s="171" t="str">
        <f aca="false">Gruppenspiele!A10</f>
        <v>Spiel 2</v>
      </c>
      <c r="F5" s="172"/>
      <c r="G5" s="167"/>
    </row>
    <row r="6" customFormat="false" ht="13" hidden="false" customHeight="false" outlineLevel="0" collapsed="false">
      <c r="A6" s="171"/>
      <c r="B6" s="172"/>
      <c r="C6" s="167"/>
      <c r="E6" s="171"/>
      <c r="F6" s="172"/>
      <c r="G6" s="167"/>
    </row>
    <row r="7" customFormat="false" ht="20" hidden="false" customHeight="true" outlineLevel="0" collapsed="false">
      <c r="A7" s="173" t="str">
        <f aca="false">Gruppenspiele!C4</f>
        <v>Richter</v>
      </c>
      <c r="B7" s="173"/>
      <c r="C7" s="173"/>
      <c r="E7" s="173" t="str">
        <f aca="false">Gruppenspiele!C9</f>
        <v>Romanovic</v>
      </c>
      <c r="F7" s="173"/>
      <c r="G7" s="173"/>
    </row>
    <row r="8" customFormat="false" ht="20" hidden="false" customHeight="true" outlineLevel="0" collapsed="false">
      <c r="A8" s="171"/>
      <c r="B8" s="174" t="s">
        <v>90</v>
      </c>
      <c r="C8" s="167"/>
      <c r="E8" s="171"/>
      <c r="F8" s="174" t="s">
        <v>90</v>
      </c>
      <c r="G8" s="167"/>
    </row>
    <row r="9" customFormat="false" ht="20" hidden="false" customHeight="true" outlineLevel="0" collapsed="false">
      <c r="A9" s="173" t="str">
        <f aca="false">Gruppenspiele!C6</f>
        <v>Freilos</v>
      </c>
      <c r="B9" s="173"/>
      <c r="C9" s="173"/>
      <c r="E9" s="173" t="str">
        <f aca="false">Gruppenspiele!C11</f>
        <v>Farooq</v>
      </c>
      <c r="F9" s="173"/>
      <c r="G9" s="173"/>
    </row>
    <row r="10" customFormat="false" ht="20" hidden="false" customHeight="true" outlineLevel="0" collapsed="false">
      <c r="A10" s="171"/>
      <c r="B10" s="172"/>
      <c r="C10" s="167"/>
      <c r="E10" s="171"/>
      <c r="F10" s="172"/>
      <c r="G10" s="167"/>
    </row>
    <row r="11" customFormat="false" ht="20" hidden="false" customHeight="true" outlineLevel="0" collapsed="false">
      <c r="A11" s="175"/>
      <c r="B11" s="175" t="s">
        <v>110</v>
      </c>
      <c r="C11" s="175" t="s">
        <v>111</v>
      </c>
      <c r="E11" s="175"/>
      <c r="F11" s="175" t="s">
        <v>110</v>
      </c>
      <c r="G11" s="175" t="s">
        <v>111</v>
      </c>
    </row>
    <row r="12" customFormat="false" ht="20" hidden="false" customHeight="true" outlineLevel="0" collapsed="false">
      <c r="A12" s="175" t="s">
        <v>112</v>
      </c>
      <c r="B12" s="175"/>
      <c r="C12" s="175"/>
      <c r="E12" s="175" t="s">
        <v>112</v>
      </c>
      <c r="F12" s="175"/>
      <c r="G12" s="175"/>
    </row>
    <row r="13" customFormat="false" ht="20" hidden="false" customHeight="true" outlineLevel="0" collapsed="false">
      <c r="A13" s="175" t="s">
        <v>113</v>
      </c>
      <c r="B13" s="175"/>
      <c r="C13" s="175"/>
      <c r="E13" s="175" t="s">
        <v>113</v>
      </c>
      <c r="F13" s="175"/>
      <c r="G13" s="175"/>
    </row>
    <row r="14" customFormat="false" ht="20" hidden="false" customHeight="true" outlineLevel="0" collapsed="false">
      <c r="A14" s="175" t="s">
        <v>114</v>
      </c>
      <c r="B14" s="175"/>
      <c r="C14" s="175"/>
      <c r="E14" s="175" t="s">
        <v>114</v>
      </c>
      <c r="F14" s="175"/>
      <c r="G14" s="175"/>
    </row>
    <row r="15" customFormat="false" ht="20" hidden="false" customHeight="true" outlineLevel="0" collapsed="false">
      <c r="A15" s="175" t="s">
        <v>115</v>
      </c>
      <c r="B15" s="175"/>
      <c r="C15" s="175"/>
      <c r="E15" s="175" t="s">
        <v>115</v>
      </c>
      <c r="F15" s="175"/>
      <c r="G15" s="175"/>
    </row>
    <row r="16" customFormat="false" ht="20" hidden="false" customHeight="true" outlineLevel="0" collapsed="false">
      <c r="A16" s="175" t="s">
        <v>116</v>
      </c>
      <c r="B16" s="175"/>
      <c r="C16" s="175"/>
      <c r="E16" s="175" t="s">
        <v>116</v>
      </c>
      <c r="F16" s="175"/>
      <c r="G16" s="175"/>
    </row>
    <row r="17" customFormat="false" ht="20" hidden="false" customHeight="true" outlineLevel="0" collapsed="false">
      <c r="A17" s="171"/>
      <c r="B17" s="172"/>
      <c r="C17" s="167"/>
      <c r="E17" s="171"/>
      <c r="F17" s="172"/>
      <c r="G17" s="167"/>
    </row>
    <row r="18" customFormat="false" ht="20" hidden="false" customHeight="true" outlineLevel="0" collapsed="false">
      <c r="A18" s="171"/>
      <c r="B18" s="176"/>
      <c r="C18" s="177"/>
      <c r="E18" s="171"/>
      <c r="F18" s="176"/>
      <c r="G18" s="177"/>
    </row>
    <row r="19" customFormat="false" ht="20" hidden="false" customHeight="true" outlineLevel="0" collapsed="false">
      <c r="A19" s="171"/>
      <c r="B19" s="174" t="s">
        <v>110</v>
      </c>
      <c r="C19" s="178" t="s">
        <v>93</v>
      </c>
      <c r="E19" s="171"/>
      <c r="F19" s="174" t="s">
        <v>110</v>
      </c>
      <c r="G19" s="178" t="s">
        <v>93</v>
      </c>
    </row>
    <row r="20" customFormat="false" ht="20" hidden="false" customHeight="true" outlineLevel="0" collapsed="false">
      <c r="A20" s="179"/>
      <c r="B20" s="180"/>
      <c r="C20" s="181"/>
      <c r="E20" s="179"/>
      <c r="F20" s="180"/>
      <c r="G20" s="181"/>
    </row>
    <row r="22" customFormat="false" ht="13" hidden="false" customHeight="false" outlineLevel="0" collapsed="false">
      <c r="A22" s="162"/>
      <c r="B22" s="163"/>
      <c r="C22" s="164"/>
      <c r="E22" s="162"/>
      <c r="F22" s="163"/>
      <c r="G22" s="164"/>
    </row>
    <row r="23" customFormat="false" ht="15.5" hidden="false" customHeight="false" outlineLevel="0" collapsed="false">
      <c r="A23" s="165" t="str">
        <f aca="false">Teilnehmer!$A$3</f>
        <v>WRW-Rangliste</v>
      </c>
      <c r="B23" s="166"/>
      <c r="C23" s="167"/>
      <c r="E23" s="165" t="str">
        <f aca="false">Teilnehmer!$A$3</f>
        <v>WRW-Rangliste</v>
      </c>
      <c r="F23" s="166"/>
      <c r="G23" s="167"/>
    </row>
    <row r="24" customFormat="false" ht="15.5" hidden="false" customHeight="false" outlineLevel="0" collapsed="false">
      <c r="A24" s="168" t="str">
        <f aca="false">Gruppenspiele!C13</f>
        <v>Gruppe A</v>
      </c>
      <c r="B24" s="169"/>
      <c r="C24" s="170" t="str">
        <f aca="false">Gruppenspiele!A13</f>
        <v>Runde 2</v>
      </c>
      <c r="E24" s="168" t="str">
        <f aca="false">Gruppenspiele!C18</f>
        <v>Gruppe A</v>
      </c>
      <c r="F24" s="169"/>
      <c r="G24" s="170" t="str">
        <f aca="false">Gruppenspiele!A18</f>
        <v>Runde 2</v>
      </c>
    </row>
    <row r="25" customFormat="false" ht="12.5" hidden="false" customHeight="false" outlineLevel="0" collapsed="false">
      <c r="A25" s="171"/>
      <c r="B25" s="172"/>
      <c r="C25" s="167"/>
      <c r="E25" s="171"/>
      <c r="F25" s="172"/>
      <c r="G25" s="167"/>
    </row>
    <row r="26" customFormat="false" ht="12.5" hidden="false" customHeight="false" outlineLevel="0" collapsed="false">
      <c r="A26" s="171" t="str">
        <f aca="false">Gruppenspiele!A15</f>
        <v>Spiel 3</v>
      </c>
      <c r="B26" s="172"/>
      <c r="C26" s="167"/>
      <c r="E26" s="171" t="str">
        <f aca="false">Gruppenspiele!A20</f>
        <v>Spiel 4</v>
      </c>
      <c r="F26" s="172"/>
      <c r="G26" s="167"/>
    </row>
    <row r="27" customFormat="false" ht="13" hidden="false" customHeight="false" outlineLevel="0" collapsed="false">
      <c r="A27" s="171"/>
      <c r="B27" s="172"/>
      <c r="C27" s="167"/>
      <c r="E27" s="171"/>
      <c r="F27" s="172"/>
      <c r="G27" s="167"/>
    </row>
    <row r="28" customFormat="false" ht="20" hidden="false" customHeight="true" outlineLevel="0" collapsed="false">
      <c r="A28" s="173" t="str">
        <f aca="false">Gruppenspiele!C14</f>
        <v>Freilos</v>
      </c>
      <c r="B28" s="173"/>
      <c r="C28" s="173"/>
      <c r="E28" s="173" t="str">
        <f aca="false">Gruppenspiele!C19</f>
        <v>Richter</v>
      </c>
      <c r="F28" s="173"/>
      <c r="G28" s="173"/>
    </row>
    <row r="29" customFormat="false" ht="20" hidden="false" customHeight="true" outlineLevel="0" collapsed="false">
      <c r="A29" s="171"/>
      <c r="B29" s="174" t="s">
        <v>90</v>
      </c>
      <c r="C29" s="167"/>
      <c r="E29" s="171"/>
      <c r="F29" s="174" t="s">
        <v>90</v>
      </c>
      <c r="G29" s="167"/>
    </row>
    <row r="30" customFormat="false" ht="20" hidden="false" customHeight="true" outlineLevel="0" collapsed="false">
      <c r="A30" s="173" t="str">
        <f aca="false">Gruppenspiele!C16</f>
        <v>Farooq</v>
      </c>
      <c r="B30" s="173"/>
      <c r="C30" s="173"/>
      <c r="E30" s="173" t="str">
        <f aca="false">Gruppenspiele!C21</f>
        <v>Romanovic</v>
      </c>
      <c r="F30" s="173"/>
      <c r="G30" s="173"/>
    </row>
    <row r="31" customFormat="false" ht="20" hidden="false" customHeight="true" outlineLevel="0" collapsed="false">
      <c r="A31" s="171"/>
      <c r="B31" s="172"/>
      <c r="C31" s="167"/>
      <c r="E31" s="171"/>
      <c r="F31" s="172"/>
      <c r="G31" s="167"/>
    </row>
    <row r="32" customFormat="false" ht="20" hidden="false" customHeight="true" outlineLevel="0" collapsed="false">
      <c r="A32" s="175"/>
      <c r="B32" s="175" t="s">
        <v>110</v>
      </c>
      <c r="C32" s="175" t="s">
        <v>111</v>
      </c>
      <c r="E32" s="175"/>
      <c r="F32" s="175" t="s">
        <v>110</v>
      </c>
      <c r="G32" s="175" t="s">
        <v>111</v>
      </c>
    </row>
    <row r="33" customFormat="false" ht="20" hidden="false" customHeight="true" outlineLevel="0" collapsed="false">
      <c r="A33" s="175" t="s">
        <v>112</v>
      </c>
      <c r="B33" s="175"/>
      <c r="C33" s="175"/>
      <c r="E33" s="175" t="s">
        <v>112</v>
      </c>
      <c r="F33" s="175"/>
      <c r="G33" s="175"/>
    </row>
    <row r="34" customFormat="false" ht="20" hidden="false" customHeight="true" outlineLevel="0" collapsed="false">
      <c r="A34" s="175" t="s">
        <v>113</v>
      </c>
      <c r="B34" s="175"/>
      <c r="C34" s="175"/>
      <c r="E34" s="175" t="s">
        <v>113</v>
      </c>
      <c r="F34" s="175"/>
      <c r="G34" s="175"/>
    </row>
    <row r="35" customFormat="false" ht="20" hidden="false" customHeight="true" outlineLevel="0" collapsed="false">
      <c r="A35" s="175" t="s">
        <v>114</v>
      </c>
      <c r="B35" s="175"/>
      <c r="C35" s="175"/>
      <c r="E35" s="175" t="s">
        <v>114</v>
      </c>
      <c r="F35" s="175"/>
      <c r="G35" s="175"/>
    </row>
    <row r="36" customFormat="false" ht="20" hidden="false" customHeight="true" outlineLevel="0" collapsed="false">
      <c r="A36" s="175" t="s">
        <v>115</v>
      </c>
      <c r="B36" s="175"/>
      <c r="C36" s="175"/>
      <c r="E36" s="175" t="s">
        <v>115</v>
      </c>
      <c r="F36" s="175"/>
      <c r="G36" s="175"/>
    </row>
    <row r="37" customFormat="false" ht="20" hidden="false" customHeight="true" outlineLevel="0" collapsed="false">
      <c r="A37" s="175" t="s">
        <v>116</v>
      </c>
      <c r="B37" s="175"/>
      <c r="C37" s="175"/>
      <c r="E37" s="175" t="s">
        <v>116</v>
      </c>
      <c r="F37" s="175"/>
      <c r="G37" s="175"/>
    </row>
    <row r="38" customFormat="false" ht="20" hidden="false" customHeight="true" outlineLevel="0" collapsed="false">
      <c r="A38" s="171"/>
      <c r="B38" s="172"/>
      <c r="C38" s="167"/>
      <c r="E38" s="171"/>
      <c r="F38" s="172"/>
      <c r="G38" s="167"/>
    </row>
    <row r="39" customFormat="false" ht="20" hidden="false" customHeight="true" outlineLevel="0" collapsed="false">
      <c r="A39" s="171"/>
      <c r="B39" s="176"/>
      <c r="C39" s="177"/>
      <c r="E39" s="171"/>
      <c r="F39" s="176"/>
      <c r="G39" s="177"/>
    </row>
    <row r="40" customFormat="false" ht="20" hidden="false" customHeight="true" outlineLevel="0" collapsed="false">
      <c r="A40" s="171"/>
      <c r="B40" s="174" t="s">
        <v>110</v>
      </c>
      <c r="C40" s="178" t="s">
        <v>93</v>
      </c>
      <c r="E40" s="171"/>
      <c r="F40" s="174" t="s">
        <v>110</v>
      </c>
      <c r="G40" s="178" t="s">
        <v>93</v>
      </c>
    </row>
    <row r="41" customFormat="false" ht="20" hidden="false" customHeight="true" outlineLevel="0" collapsed="false">
      <c r="A41" s="179"/>
      <c r="B41" s="180"/>
      <c r="C41" s="181"/>
      <c r="E41" s="179"/>
      <c r="F41" s="180"/>
      <c r="G41" s="181"/>
    </row>
    <row r="43" customFormat="false" ht="13" hidden="false" customHeight="false" outlineLevel="0" collapsed="false">
      <c r="A43" s="162"/>
      <c r="B43" s="163"/>
      <c r="C43" s="164"/>
      <c r="E43" s="162"/>
      <c r="F43" s="163"/>
      <c r="G43" s="164"/>
    </row>
    <row r="44" customFormat="false" ht="15.5" hidden="false" customHeight="false" outlineLevel="0" collapsed="false">
      <c r="A44" s="165" t="str">
        <f aca="false">Teilnehmer!$A$3</f>
        <v>WRW-Rangliste</v>
      </c>
      <c r="B44" s="166"/>
      <c r="C44" s="167"/>
      <c r="E44" s="165" t="str">
        <f aca="false">Teilnehmer!$A$3</f>
        <v>WRW-Rangliste</v>
      </c>
      <c r="F44" s="166"/>
      <c r="G44" s="167"/>
    </row>
    <row r="45" customFormat="false" ht="15.5" hidden="false" customHeight="false" outlineLevel="0" collapsed="false">
      <c r="A45" s="168" t="str">
        <f aca="false">Gruppenspiele!C23</f>
        <v>Gruppe A</v>
      </c>
      <c r="B45" s="169"/>
      <c r="C45" s="170" t="str">
        <f aca="false">Gruppenspiele!A23</f>
        <v>Runde 3</v>
      </c>
      <c r="E45" s="168" t="str">
        <f aca="false">Gruppenspiele!C28</f>
        <v>Gruppe A</v>
      </c>
      <c r="F45" s="169"/>
      <c r="G45" s="170" t="str">
        <f aca="false">Gruppenspiele!A28</f>
        <v>Runde 3</v>
      </c>
    </row>
    <row r="46" customFormat="false" ht="12.5" hidden="false" customHeight="false" outlineLevel="0" collapsed="false">
      <c r="A46" s="171"/>
      <c r="B46" s="172"/>
      <c r="C46" s="167"/>
      <c r="E46" s="171"/>
      <c r="F46" s="172"/>
      <c r="G46" s="167"/>
    </row>
    <row r="47" customFormat="false" ht="12.5" hidden="false" customHeight="false" outlineLevel="0" collapsed="false">
      <c r="A47" s="171" t="str">
        <f aca="false">Gruppenspiele!A25</f>
        <v>Spiel 5</v>
      </c>
      <c r="B47" s="172"/>
      <c r="C47" s="167"/>
      <c r="E47" s="171" t="str">
        <f aca="false">Gruppenspiele!A30</f>
        <v>Spiel 6</v>
      </c>
      <c r="F47" s="172"/>
      <c r="G47" s="167"/>
    </row>
    <row r="48" customFormat="false" ht="13" hidden="false" customHeight="false" outlineLevel="0" collapsed="false">
      <c r="A48" s="171"/>
      <c r="B48" s="172"/>
      <c r="C48" s="167"/>
      <c r="E48" s="171"/>
      <c r="F48" s="172"/>
      <c r="G48" s="167"/>
    </row>
    <row r="49" customFormat="false" ht="20" hidden="false" customHeight="true" outlineLevel="0" collapsed="false">
      <c r="A49" s="173" t="str">
        <f aca="false">Gruppenspiele!C24</f>
        <v>Romanovic</v>
      </c>
      <c r="B49" s="173"/>
      <c r="C49" s="173"/>
      <c r="E49" s="173" t="str">
        <f aca="false">Gruppenspiele!C29</f>
        <v>Farooq</v>
      </c>
      <c r="F49" s="173"/>
      <c r="G49" s="173"/>
    </row>
    <row r="50" customFormat="false" ht="20" hidden="false" customHeight="true" outlineLevel="0" collapsed="false">
      <c r="A50" s="171"/>
      <c r="B50" s="174" t="s">
        <v>90</v>
      </c>
      <c r="C50" s="167"/>
      <c r="E50" s="171"/>
      <c r="F50" s="174" t="s">
        <v>90</v>
      </c>
      <c r="G50" s="167"/>
    </row>
    <row r="51" customFormat="false" ht="20" hidden="false" customHeight="true" outlineLevel="0" collapsed="false">
      <c r="A51" s="173" t="str">
        <f aca="false">Gruppenspiele!C26</f>
        <v>Freilos</v>
      </c>
      <c r="B51" s="173"/>
      <c r="C51" s="173"/>
      <c r="E51" s="173" t="str">
        <f aca="false">Gruppenspiele!C31</f>
        <v>Richter</v>
      </c>
      <c r="F51" s="173"/>
      <c r="G51" s="173"/>
    </row>
    <row r="52" customFormat="false" ht="20" hidden="false" customHeight="true" outlineLevel="0" collapsed="false">
      <c r="A52" s="171"/>
      <c r="B52" s="172"/>
      <c r="C52" s="167"/>
      <c r="E52" s="171"/>
      <c r="F52" s="172"/>
      <c r="G52" s="167"/>
    </row>
    <row r="53" customFormat="false" ht="20" hidden="false" customHeight="true" outlineLevel="0" collapsed="false">
      <c r="A53" s="175"/>
      <c r="B53" s="175" t="s">
        <v>110</v>
      </c>
      <c r="C53" s="175" t="s">
        <v>111</v>
      </c>
      <c r="E53" s="175"/>
      <c r="F53" s="175" t="s">
        <v>110</v>
      </c>
      <c r="G53" s="175" t="s">
        <v>111</v>
      </c>
    </row>
    <row r="54" customFormat="false" ht="20" hidden="false" customHeight="true" outlineLevel="0" collapsed="false">
      <c r="A54" s="175" t="s">
        <v>112</v>
      </c>
      <c r="B54" s="175"/>
      <c r="C54" s="175"/>
      <c r="E54" s="175" t="s">
        <v>112</v>
      </c>
      <c r="F54" s="175"/>
      <c r="G54" s="175"/>
    </row>
    <row r="55" customFormat="false" ht="20" hidden="false" customHeight="true" outlineLevel="0" collapsed="false">
      <c r="A55" s="175" t="s">
        <v>113</v>
      </c>
      <c r="B55" s="175"/>
      <c r="C55" s="175"/>
      <c r="E55" s="175" t="s">
        <v>113</v>
      </c>
      <c r="F55" s="175"/>
      <c r="G55" s="175"/>
    </row>
    <row r="56" customFormat="false" ht="20" hidden="false" customHeight="true" outlineLevel="0" collapsed="false">
      <c r="A56" s="175" t="s">
        <v>114</v>
      </c>
      <c r="B56" s="175"/>
      <c r="C56" s="175"/>
      <c r="E56" s="175" t="s">
        <v>114</v>
      </c>
      <c r="F56" s="175"/>
      <c r="G56" s="175"/>
    </row>
    <row r="57" customFormat="false" ht="20" hidden="false" customHeight="true" outlineLevel="0" collapsed="false">
      <c r="A57" s="175" t="s">
        <v>115</v>
      </c>
      <c r="B57" s="175"/>
      <c r="C57" s="175"/>
      <c r="E57" s="175" t="s">
        <v>115</v>
      </c>
      <c r="F57" s="175"/>
      <c r="G57" s="175"/>
    </row>
    <row r="58" customFormat="false" ht="20" hidden="false" customHeight="true" outlineLevel="0" collapsed="false">
      <c r="A58" s="175" t="s">
        <v>116</v>
      </c>
      <c r="B58" s="175"/>
      <c r="C58" s="175"/>
      <c r="E58" s="175" t="s">
        <v>116</v>
      </c>
      <c r="F58" s="175"/>
      <c r="G58" s="175"/>
    </row>
    <row r="59" customFormat="false" ht="20" hidden="false" customHeight="true" outlineLevel="0" collapsed="false">
      <c r="A59" s="171"/>
      <c r="B59" s="172"/>
      <c r="C59" s="167"/>
      <c r="E59" s="171"/>
      <c r="F59" s="172"/>
      <c r="G59" s="167"/>
    </row>
    <row r="60" customFormat="false" ht="20" hidden="false" customHeight="true" outlineLevel="0" collapsed="false">
      <c r="A60" s="171"/>
      <c r="B60" s="176"/>
      <c r="C60" s="177"/>
      <c r="E60" s="171"/>
      <c r="F60" s="176"/>
      <c r="G60" s="177"/>
    </row>
    <row r="61" customFormat="false" ht="20" hidden="false" customHeight="true" outlineLevel="0" collapsed="false">
      <c r="A61" s="171"/>
      <c r="B61" s="174" t="s">
        <v>110</v>
      </c>
      <c r="C61" s="178" t="s">
        <v>93</v>
      </c>
      <c r="E61" s="171"/>
      <c r="F61" s="174" t="s">
        <v>110</v>
      </c>
      <c r="G61" s="178" t="s">
        <v>93</v>
      </c>
    </row>
    <row r="62" customFormat="false" ht="20" hidden="false" customHeight="true" outlineLevel="0" collapsed="false">
      <c r="A62" s="179"/>
      <c r="B62" s="180"/>
      <c r="C62" s="181"/>
      <c r="E62" s="179"/>
      <c r="F62" s="180"/>
      <c r="G62" s="181"/>
    </row>
    <row r="64" customFormat="false" ht="13" hidden="false" customHeight="false" outlineLevel="0" collapsed="false">
      <c r="A64" s="162"/>
      <c r="B64" s="163"/>
      <c r="C64" s="164"/>
      <c r="E64" s="162"/>
      <c r="F64" s="163"/>
      <c r="G64" s="164"/>
    </row>
    <row r="65" customFormat="false" ht="15.5" hidden="false" customHeight="false" outlineLevel="0" collapsed="false">
      <c r="A65" s="165" t="str">
        <f aca="false">Teilnehmer!$A$3</f>
        <v>WRW-Rangliste</v>
      </c>
      <c r="B65" s="166"/>
      <c r="C65" s="167"/>
      <c r="E65" s="165" t="str">
        <f aca="false">Teilnehmer!$A$3</f>
        <v>WRW-Rangliste</v>
      </c>
      <c r="F65" s="166"/>
      <c r="G65" s="167"/>
    </row>
    <row r="66" customFormat="false" ht="15.5" hidden="false" customHeight="false" outlineLevel="0" collapsed="false">
      <c r="A66" s="168" t="str">
        <f aca="false">Gruppenspiele!C38</f>
        <v>Gruppe B</v>
      </c>
      <c r="B66" s="169"/>
      <c r="C66" s="170" t="str">
        <f aca="false">Gruppenspiele!A38</f>
        <v>Runde 1</v>
      </c>
      <c r="E66" s="168" t="str">
        <f aca="false">Gruppenspiele!C43</f>
        <v>Gruppe B</v>
      </c>
      <c r="F66" s="169"/>
      <c r="G66" s="170" t="str">
        <f aca="false">Gruppenspiele!A43</f>
        <v>Runde 1</v>
      </c>
    </row>
    <row r="67" customFormat="false" ht="12.5" hidden="false" customHeight="false" outlineLevel="0" collapsed="false">
      <c r="A67" s="171"/>
      <c r="B67" s="172"/>
      <c r="C67" s="167"/>
      <c r="E67" s="171"/>
      <c r="F67" s="172"/>
      <c r="G67" s="167"/>
    </row>
    <row r="68" customFormat="false" ht="12.5" hidden="false" customHeight="false" outlineLevel="0" collapsed="false">
      <c r="A68" s="171" t="str">
        <f aca="false">Gruppenspiele!A40</f>
        <v>Spiel 1</v>
      </c>
      <c r="B68" s="172"/>
      <c r="C68" s="167"/>
      <c r="E68" s="171" t="str">
        <f aca="false">Gruppenspiele!A45</f>
        <v>Spiel 2</v>
      </c>
      <c r="F68" s="172"/>
      <c r="G68" s="167"/>
    </row>
    <row r="69" customFormat="false" ht="13" hidden="false" customHeight="false" outlineLevel="0" collapsed="false">
      <c r="A69" s="171"/>
      <c r="B69" s="172"/>
      <c r="C69" s="167"/>
      <c r="E69" s="171"/>
      <c r="F69" s="172"/>
      <c r="G69" s="167"/>
    </row>
    <row r="70" customFormat="false" ht="20" hidden="false" customHeight="true" outlineLevel="0" collapsed="false">
      <c r="A70" s="173" t="str">
        <f aca="false">Gruppenspiele!C39</f>
        <v>Bednarz, Jannis</v>
      </c>
      <c r="B70" s="173"/>
      <c r="C70" s="173"/>
      <c r="E70" s="173" t="str">
        <f aca="false">Gruppenspiele!C44</f>
        <v>Haveneth</v>
      </c>
      <c r="F70" s="173"/>
      <c r="G70" s="173"/>
    </row>
    <row r="71" customFormat="false" ht="20" hidden="false" customHeight="true" outlineLevel="0" collapsed="false">
      <c r="A71" s="171"/>
      <c r="B71" s="174" t="s">
        <v>90</v>
      </c>
      <c r="C71" s="167"/>
      <c r="E71" s="171"/>
      <c r="F71" s="174" t="s">
        <v>90</v>
      </c>
      <c r="G71" s="167"/>
    </row>
    <row r="72" customFormat="false" ht="20" hidden="false" customHeight="true" outlineLevel="0" collapsed="false">
      <c r="A72" s="173" t="str">
        <f aca="false">Gruppenspiele!C41</f>
        <v>Spanjaard, Andreas</v>
      </c>
      <c r="B72" s="173"/>
      <c r="C72" s="173"/>
      <c r="E72" s="173" t="str">
        <f aca="false">Gruppenspiele!C46</f>
        <v>Spanjaard</v>
      </c>
      <c r="F72" s="173"/>
      <c r="G72" s="173"/>
    </row>
    <row r="73" customFormat="false" ht="20" hidden="false" customHeight="true" outlineLevel="0" collapsed="false">
      <c r="A73" s="171"/>
      <c r="B73" s="172"/>
      <c r="C73" s="167"/>
      <c r="E73" s="171"/>
      <c r="F73" s="172"/>
      <c r="G73" s="167"/>
    </row>
    <row r="74" customFormat="false" ht="20" hidden="false" customHeight="true" outlineLevel="0" collapsed="false">
      <c r="A74" s="175"/>
      <c r="B74" s="175" t="s">
        <v>110</v>
      </c>
      <c r="C74" s="175" t="s">
        <v>111</v>
      </c>
      <c r="E74" s="175"/>
      <c r="F74" s="175" t="s">
        <v>110</v>
      </c>
      <c r="G74" s="175" t="s">
        <v>111</v>
      </c>
    </row>
    <row r="75" customFormat="false" ht="20" hidden="false" customHeight="true" outlineLevel="0" collapsed="false">
      <c r="A75" s="175" t="s">
        <v>112</v>
      </c>
      <c r="B75" s="175"/>
      <c r="C75" s="175"/>
      <c r="E75" s="175" t="s">
        <v>112</v>
      </c>
      <c r="F75" s="175"/>
      <c r="G75" s="175"/>
    </row>
    <row r="76" customFormat="false" ht="20" hidden="false" customHeight="true" outlineLevel="0" collapsed="false">
      <c r="A76" s="175" t="s">
        <v>113</v>
      </c>
      <c r="B76" s="175"/>
      <c r="C76" s="175"/>
      <c r="E76" s="175" t="s">
        <v>113</v>
      </c>
      <c r="F76" s="175"/>
      <c r="G76" s="175"/>
    </row>
    <row r="77" customFormat="false" ht="20" hidden="false" customHeight="true" outlineLevel="0" collapsed="false">
      <c r="A77" s="175" t="s">
        <v>114</v>
      </c>
      <c r="B77" s="175"/>
      <c r="C77" s="175"/>
      <c r="E77" s="175" t="s">
        <v>114</v>
      </c>
      <c r="F77" s="175"/>
      <c r="G77" s="175"/>
    </row>
    <row r="78" customFormat="false" ht="20" hidden="false" customHeight="true" outlineLevel="0" collapsed="false">
      <c r="A78" s="175" t="s">
        <v>115</v>
      </c>
      <c r="B78" s="175"/>
      <c r="C78" s="175"/>
      <c r="E78" s="175" t="s">
        <v>115</v>
      </c>
      <c r="F78" s="175"/>
      <c r="G78" s="175"/>
    </row>
    <row r="79" customFormat="false" ht="20" hidden="false" customHeight="true" outlineLevel="0" collapsed="false">
      <c r="A79" s="175" t="s">
        <v>116</v>
      </c>
      <c r="B79" s="175"/>
      <c r="C79" s="175"/>
      <c r="E79" s="175" t="s">
        <v>116</v>
      </c>
      <c r="F79" s="175"/>
      <c r="G79" s="175"/>
    </row>
    <row r="80" customFormat="false" ht="20" hidden="false" customHeight="true" outlineLevel="0" collapsed="false">
      <c r="A80" s="171"/>
      <c r="B80" s="172"/>
      <c r="C80" s="167"/>
      <c r="E80" s="171"/>
      <c r="F80" s="172"/>
      <c r="G80" s="167"/>
    </row>
    <row r="81" customFormat="false" ht="20" hidden="false" customHeight="true" outlineLevel="0" collapsed="false">
      <c r="A81" s="171"/>
      <c r="B81" s="176"/>
      <c r="C81" s="177"/>
      <c r="E81" s="171"/>
      <c r="F81" s="176"/>
      <c r="G81" s="177"/>
    </row>
    <row r="82" customFormat="false" ht="20" hidden="false" customHeight="true" outlineLevel="0" collapsed="false">
      <c r="A82" s="171"/>
      <c r="B82" s="174" t="s">
        <v>110</v>
      </c>
      <c r="C82" s="178" t="s">
        <v>93</v>
      </c>
      <c r="E82" s="171"/>
      <c r="F82" s="174" t="s">
        <v>110</v>
      </c>
      <c r="G82" s="178" t="s">
        <v>93</v>
      </c>
    </row>
    <row r="83" customFormat="false" ht="20" hidden="false" customHeight="true" outlineLevel="0" collapsed="false">
      <c r="A83" s="179"/>
      <c r="B83" s="180"/>
      <c r="C83" s="181"/>
      <c r="E83" s="179"/>
      <c r="F83" s="180"/>
      <c r="G83" s="181"/>
    </row>
    <row r="85" customFormat="false" ht="13" hidden="false" customHeight="false" outlineLevel="0" collapsed="false">
      <c r="A85" s="162"/>
      <c r="B85" s="163"/>
      <c r="C85" s="164"/>
      <c r="E85" s="162"/>
      <c r="F85" s="163"/>
      <c r="G85" s="164"/>
    </row>
    <row r="86" customFormat="false" ht="15.5" hidden="false" customHeight="false" outlineLevel="0" collapsed="false">
      <c r="A86" s="165" t="str">
        <f aca="false">Teilnehmer!$A$3</f>
        <v>WRW-Rangliste</v>
      </c>
      <c r="B86" s="166"/>
      <c r="C86" s="167"/>
      <c r="E86" s="165" t="str">
        <f aca="false">Teilnehmer!$A$3</f>
        <v>WRW-Rangliste</v>
      </c>
      <c r="F86" s="166"/>
      <c r="G86" s="167"/>
    </row>
    <row r="87" customFormat="false" ht="15.5" hidden="false" customHeight="false" outlineLevel="0" collapsed="false">
      <c r="A87" s="168" t="str">
        <f aca="false">Gruppenspiele!C48</f>
        <v>Gruppe B</v>
      </c>
      <c r="B87" s="169"/>
      <c r="C87" s="170" t="str">
        <f aca="false">Gruppenspiele!A48</f>
        <v>Runde 2</v>
      </c>
      <c r="E87" s="168" t="str">
        <f aca="false">Gruppenspiele!C53</f>
        <v>Gruppe B</v>
      </c>
      <c r="F87" s="169"/>
      <c r="G87" s="170" t="str">
        <f aca="false">Gruppenspiele!A53</f>
        <v>Runde 2</v>
      </c>
    </row>
    <row r="88" customFormat="false" ht="12.5" hidden="false" customHeight="false" outlineLevel="0" collapsed="false">
      <c r="A88" s="171"/>
      <c r="B88" s="172"/>
      <c r="C88" s="167"/>
      <c r="E88" s="171"/>
      <c r="F88" s="172"/>
      <c r="G88" s="167"/>
    </row>
    <row r="89" customFormat="false" ht="12.5" hidden="false" customHeight="false" outlineLevel="0" collapsed="false">
      <c r="A89" s="171" t="str">
        <f aca="false">Gruppenspiele!A50</f>
        <v>Spiel 3</v>
      </c>
      <c r="B89" s="172"/>
      <c r="C89" s="167"/>
      <c r="E89" s="171" t="str">
        <f aca="false">Gruppenspiele!A55</f>
        <v>Spiel 4</v>
      </c>
      <c r="F89" s="172"/>
      <c r="G89" s="167"/>
    </row>
    <row r="90" customFormat="false" ht="13" hidden="false" customHeight="false" outlineLevel="0" collapsed="false">
      <c r="A90" s="171"/>
      <c r="B90" s="172"/>
      <c r="C90" s="167"/>
      <c r="E90" s="171"/>
      <c r="F90" s="172"/>
      <c r="G90" s="167"/>
    </row>
    <row r="91" customFormat="false" ht="20" hidden="false" customHeight="true" outlineLevel="0" collapsed="false">
      <c r="A91" s="173" t="str">
        <f aca="false">Gruppenspiele!C49</f>
        <v>Spanjaard, Andreas</v>
      </c>
      <c r="B91" s="173"/>
      <c r="C91" s="173"/>
      <c r="E91" s="173" t="str">
        <f aca="false">Gruppenspiele!C54</f>
        <v>Bednarz, Jannis</v>
      </c>
      <c r="F91" s="173"/>
      <c r="G91" s="173"/>
    </row>
    <row r="92" customFormat="false" ht="20" hidden="false" customHeight="true" outlineLevel="0" collapsed="false">
      <c r="A92" s="171"/>
      <c r="B92" s="174" t="s">
        <v>90</v>
      </c>
      <c r="C92" s="167"/>
      <c r="E92" s="171"/>
      <c r="F92" s="174" t="s">
        <v>90</v>
      </c>
      <c r="G92" s="167"/>
    </row>
    <row r="93" customFormat="false" ht="20" hidden="false" customHeight="true" outlineLevel="0" collapsed="false">
      <c r="A93" s="173" t="str">
        <f aca="false">Gruppenspiele!C51</f>
        <v>Spanjaard</v>
      </c>
      <c r="B93" s="173"/>
      <c r="C93" s="173"/>
      <c r="E93" s="173" t="str">
        <f aca="false">Gruppenspiele!C56</f>
        <v>Haveneth</v>
      </c>
      <c r="F93" s="173"/>
      <c r="G93" s="173"/>
    </row>
    <row r="94" customFormat="false" ht="20" hidden="false" customHeight="true" outlineLevel="0" collapsed="false">
      <c r="A94" s="171"/>
      <c r="B94" s="172"/>
      <c r="C94" s="167"/>
      <c r="E94" s="171"/>
      <c r="F94" s="172"/>
      <c r="G94" s="167"/>
    </row>
    <row r="95" customFormat="false" ht="20" hidden="false" customHeight="true" outlineLevel="0" collapsed="false">
      <c r="A95" s="175"/>
      <c r="B95" s="175" t="s">
        <v>110</v>
      </c>
      <c r="C95" s="175" t="s">
        <v>111</v>
      </c>
      <c r="E95" s="175"/>
      <c r="F95" s="175" t="s">
        <v>110</v>
      </c>
      <c r="G95" s="175" t="s">
        <v>111</v>
      </c>
    </row>
    <row r="96" customFormat="false" ht="20" hidden="false" customHeight="true" outlineLevel="0" collapsed="false">
      <c r="A96" s="175" t="s">
        <v>112</v>
      </c>
      <c r="B96" s="175"/>
      <c r="C96" s="175"/>
      <c r="E96" s="175" t="s">
        <v>112</v>
      </c>
      <c r="F96" s="175"/>
      <c r="G96" s="175"/>
    </row>
    <row r="97" customFormat="false" ht="20" hidden="false" customHeight="true" outlineLevel="0" collapsed="false">
      <c r="A97" s="175" t="s">
        <v>113</v>
      </c>
      <c r="B97" s="175"/>
      <c r="C97" s="175"/>
      <c r="E97" s="175" t="s">
        <v>113</v>
      </c>
      <c r="F97" s="175"/>
      <c r="G97" s="175"/>
    </row>
    <row r="98" customFormat="false" ht="20" hidden="false" customHeight="true" outlineLevel="0" collapsed="false">
      <c r="A98" s="175" t="s">
        <v>114</v>
      </c>
      <c r="B98" s="175"/>
      <c r="C98" s="175"/>
      <c r="E98" s="175" t="s">
        <v>114</v>
      </c>
      <c r="F98" s="175"/>
      <c r="G98" s="175"/>
    </row>
    <row r="99" customFormat="false" ht="20" hidden="false" customHeight="true" outlineLevel="0" collapsed="false">
      <c r="A99" s="175" t="s">
        <v>115</v>
      </c>
      <c r="B99" s="175"/>
      <c r="C99" s="175"/>
      <c r="E99" s="175" t="s">
        <v>115</v>
      </c>
      <c r="F99" s="175"/>
      <c r="G99" s="175"/>
    </row>
    <row r="100" customFormat="false" ht="20" hidden="false" customHeight="true" outlineLevel="0" collapsed="false">
      <c r="A100" s="175" t="s">
        <v>116</v>
      </c>
      <c r="B100" s="175"/>
      <c r="C100" s="175"/>
      <c r="E100" s="175" t="s">
        <v>116</v>
      </c>
      <c r="F100" s="175"/>
      <c r="G100" s="175"/>
    </row>
    <row r="101" customFormat="false" ht="20" hidden="false" customHeight="true" outlineLevel="0" collapsed="false">
      <c r="A101" s="171"/>
      <c r="B101" s="172"/>
      <c r="C101" s="167"/>
      <c r="E101" s="171"/>
      <c r="F101" s="172"/>
      <c r="G101" s="167"/>
    </row>
    <row r="102" customFormat="false" ht="20" hidden="false" customHeight="true" outlineLevel="0" collapsed="false">
      <c r="A102" s="171"/>
      <c r="B102" s="176"/>
      <c r="C102" s="177"/>
      <c r="E102" s="171"/>
      <c r="F102" s="176"/>
      <c r="G102" s="177"/>
    </row>
    <row r="103" customFormat="false" ht="20" hidden="false" customHeight="true" outlineLevel="0" collapsed="false">
      <c r="A103" s="171"/>
      <c r="B103" s="174" t="s">
        <v>110</v>
      </c>
      <c r="C103" s="178" t="s">
        <v>93</v>
      </c>
      <c r="E103" s="171"/>
      <c r="F103" s="174" t="s">
        <v>110</v>
      </c>
      <c r="G103" s="178" t="s">
        <v>93</v>
      </c>
    </row>
    <row r="104" customFormat="false" ht="20" hidden="false" customHeight="true" outlineLevel="0" collapsed="false">
      <c r="A104" s="179"/>
      <c r="B104" s="180"/>
      <c r="C104" s="181"/>
      <c r="E104" s="179"/>
      <c r="F104" s="180"/>
      <c r="G104" s="181"/>
    </row>
    <row r="106" customFormat="false" ht="13" hidden="false" customHeight="false" outlineLevel="0" collapsed="false">
      <c r="A106" s="162"/>
      <c r="B106" s="163"/>
      <c r="C106" s="164"/>
      <c r="E106" s="162"/>
      <c r="F106" s="163"/>
      <c r="G106" s="164"/>
    </row>
    <row r="107" customFormat="false" ht="15.5" hidden="false" customHeight="false" outlineLevel="0" collapsed="false">
      <c r="A107" s="165" t="str">
        <f aca="false">Teilnehmer!$A$3</f>
        <v>WRW-Rangliste</v>
      </c>
      <c r="B107" s="166"/>
      <c r="C107" s="167"/>
      <c r="E107" s="165" t="str">
        <f aca="false">Teilnehmer!$A$3</f>
        <v>WRW-Rangliste</v>
      </c>
      <c r="F107" s="166"/>
      <c r="G107" s="167"/>
    </row>
    <row r="108" customFormat="false" ht="15.5" hidden="false" customHeight="false" outlineLevel="0" collapsed="false">
      <c r="A108" s="168" t="str">
        <f aca="false">Gruppenspiele!C58</f>
        <v>Gruppe B</v>
      </c>
      <c r="B108" s="169"/>
      <c r="C108" s="170" t="str">
        <f aca="false">Gruppenspiele!A58</f>
        <v>Runde 3</v>
      </c>
      <c r="E108" s="168" t="str">
        <f aca="false">Gruppenspiele!C63</f>
        <v>Gruppe B</v>
      </c>
      <c r="F108" s="169"/>
      <c r="G108" s="170" t="str">
        <f aca="false">Gruppenspiele!A63</f>
        <v>Runde 3</v>
      </c>
    </row>
    <row r="109" customFormat="false" ht="12.5" hidden="false" customHeight="false" outlineLevel="0" collapsed="false">
      <c r="A109" s="171"/>
      <c r="B109" s="172"/>
      <c r="C109" s="167"/>
      <c r="E109" s="171"/>
      <c r="F109" s="172"/>
      <c r="G109" s="167"/>
    </row>
    <row r="110" customFormat="false" ht="12.5" hidden="false" customHeight="false" outlineLevel="0" collapsed="false">
      <c r="A110" s="171" t="str">
        <f aca="false">Gruppenspiele!A60</f>
        <v>Spiel 5</v>
      </c>
      <c r="B110" s="172"/>
      <c r="C110" s="167"/>
      <c r="E110" s="171" t="str">
        <f aca="false">Gruppenspiele!A65</f>
        <v>Spiel 6</v>
      </c>
      <c r="F110" s="172"/>
      <c r="G110" s="167"/>
    </row>
    <row r="111" customFormat="false" ht="13" hidden="false" customHeight="false" outlineLevel="0" collapsed="false">
      <c r="A111" s="171"/>
      <c r="B111" s="172"/>
      <c r="C111" s="167"/>
      <c r="E111" s="171"/>
      <c r="F111" s="172"/>
      <c r="G111" s="167"/>
    </row>
    <row r="112" customFormat="false" ht="20" hidden="false" customHeight="true" outlineLevel="0" collapsed="false">
      <c r="A112" s="173" t="str">
        <f aca="false">Gruppenspiele!C59</f>
        <v>Haveneth</v>
      </c>
      <c r="B112" s="173"/>
      <c r="C112" s="173"/>
      <c r="E112" s="173" t="str">
        <f aca="false">Gruppenspiele!C64</f>
        <v>Spanjaard</v>
      </c>
      <c r="F112" s="173"/>
      <c r="G112" s="173"/>
    </row>
    <row r="113" customFormat="false" ht="20" hidden="false" customHeight="true" outlineLevel="0" collapsed="false">
      <c r="A113" s="171"/>
      <c r="B113" s="174" t="s">
        <v>90</v>
      </c>
      <c r="C113" s="167"/>
      <c r="E113" s="171"/>
      <c r="F113" s="174" t="s">
        <v>90</v>
      </c>
      <c r="G113" s="167"/>
    </row>
    <row r="114" customFormat="false" ht="20" hidden="false" customHeight="true" outlineLevel="0" collapsed="false">
      <c r="A114" s="173" t="str">
        <f aca="false">Gruppenspiele!C61</f>
        <v>Spanjaard, Andreas</v>
      </c>
      <c r="B114" s="173"/>
      <c r="C114" s="173"/>
      <c r="E114" s="173" t="str">
        <f aca="false">Gruppenspiele!C66</f>
        <v>Bednarz, Jannis</v>
      </c>
      <c r="F114" s="173"/>
      <c r="G114" s="173"/>
    </row>
    <row r="115" customFormat="false" ht="20" hidden="false" customHeight="true" outlineLevel="0" collapsed="false">
      <c r="A115" s="171"/>
      <c r="B115" s="172"/>
      <c r="C115" s="167"/>
      <c r="E115" s="171"/>
      <c r="F115" s="172"/>
      <c r="G115" s="167"/>
    </row>
    <row r="116" customFormat="false" ht="20" hidden="false" customHeight="true" outlineLevel="0" collapsed="false">
      <c r="A116" s="175"/>
      <c r="B116" s="175" t="s">
        <v>110</v>
      </c>
      <c r="C116" s="175" t="s">
        <v>111</v>
      </c>
      <c r="E116" s="175"/>
      <c r="F116" s="175" t="s">
        <v>110</v>
      </c>
      <c r="G116" s="175" t="s">
        <v>111</v>
      </c>
    </row>
    <row r="117" customFormat="false" ht="20" hidden="false" customHeight="true" outlineLevel="0" collapsed="false">
      <c r="A117" s="175" t="s">
        <v>112</v>
      </c>
      <c r="B117" s="175"/>
      <c r="C117" s="175"/>
      <c r="E117" s="175" t="s">
        <v>112</v>
      </c>
      <c r="F117" s="175"/>
      <c r="G117" s="175"/>
    </row>
    <row r="118" customFormat="false" ht="20" hidden="false" customHeight="true" outlineLevel="0" collapsed="false">
      <c r="A118" s="175" t="s">
        <v>113</v>
      </c>
      <c r="B118" s="175"/>
      <c r="C118" s="175"/>
      <c r="E118" s="175" t="s">
        <v>113</v>
      </c>
      <c r="F118" s="175"/>
      <c r="G118" s="175"/>
    </row>
    <row r="119" customFormat="false" ht="20" hidden="false" customHeight="true" outlineLevel="0" collapsed="false">
      <c r="A119" s="175" t="s">
        <v>114</v>
      </c>
      <c r="B119" s="175"/>
      <c r="C119" s="175"/>
      <c r="E119" s="175" t="s">
        <v>114</v>
      </c>
      <c r="F119" s="175"/>
      <c r="G119" s="175"/>
    </row>
    <row r="120" customFormat="false" ht="20" hidden="false" customHeight="true" outlineLevel="0" collapsed="false">
      <c r="A120" s="175" t="s">
        <v>115</v>
      </c>
      <c r="B120" s="175"/>
      <c r="C120" s="175"/>
      <c r="E120" s="175" t="s">
        <v>115</v>
      </c>
      <c r="F120" s="175"/>
      <c r="G120" s="175"/>
    </row>
    <row r="121" customFormat="false" ht="20" hidden="false" customHeight="true" outlineLevel="0" collapsed="false">
      <c r="A121" s="175" t="s">
        <v>116</v>
      </c>
      <c r="B121" s="175"/>
      <c r="C121" s="175"/>
      <c r="E121" s="175" t="s">
        <v>116</v>
      </c>
      <c r="F121" s="175"/>
      <c r="G121" s="175"/>
    </row>
    <row r="122" customFormat="false" ht="20" hidden="false" customHeight="true" outlineLevel="0" collapsed="false">
      <c r="A122" s="171"/>
      <c r="B122" s="172"/>
      <c r="C122" s="167"/>
      <c r="E122" s="171"/>
      <c r="F122" s="172"/>
      <c r="G122" s="167"/>
    </row>
    <row r="123" customFormat="false" ht="20" hidden="false" customHeight="true" outlineLevel="0" collapsed="false">
      <c r="A123" s="171"/>
      <c r="B123" s="176"/>
      <c r="C123" s="177"/>
      <c r="E123" s="171"/>
      <c r="F123" s="176"/>
      <c r="G123" s="177"/>
    </row>
    <row r="124" customFormat="false" ht="20" hidden="false" customHeight="true" outlineLevel="0" collapsed="false">
      <c r="A124" s="171"/>
      <c r="B124" s="174" t="s">
        <v>110</v>
      </c>
      <c r="C124" s="178" t="s">
        <v>93</v>
      </c>
      <c r="E124" s="171"/>
      <c r="F124" s="174" t="s">
        <v>110</v>
      </c>
      <c r="G124" s="178" t="s">
        <v>93</v>
      </c>
    </row>
    <row r="125" customFormat="false" ht="20" hidden="false" customHeight="true" outlineLevel="0" collapsed="false">
      <c r="A125" s="179"/>
      <c r="B125" s="180"/>
      <c r="C125" s="181"/>
      <c r="E125" s="179"/>
      <c r="F125" s="180"/>
      <c r="G125" s="181"/>
    </row>
    <row r="127" customFormat="false" ht="13" hidden="false" customHeight="false" outlineLevel="0" collapsed="false">
      <c r="A127" s="162"/>
      <c r="B127" s="163"/>
      <c r="C127" s="164"/>
      <c r="E127" s="162"/>
      <c r="F127" s="163"/>
      <c r="G127" s="164"/>
    </row>
    <row r="128" customFormat="false" ht="15.5" hidden="false" customHeight="false" outlineLevel="0" collapsed="false">
      <c r="A128" s="165" t="str">
        <f aca="false">Teilnehmer!$A$3</f>
        <v>WRW-Rangliste</v>
      </c>
      <c r="B128" s="166"/>
      <c r="C128" s="167"/>
      <c r="E128" s="165" t="str">
        <f aca="false">Teilnehmer!$A$3</f>
        <v>WRW-Rangliste</v>
      </c>
      <c r="F128" s="166"/>
      <c r="G128" s="167"/>
    </row>
    <row r="129" customFormat="false" ht="15.5" hidden="false" customHeight="false" outlineLevel="0" collapsed="false">
      <c r="A129" s="168" t="str">
        <f aca="false">Gruppenspiele!C73</f>
        <v>Gruppe C</v>
      </c>
      <c r="B129" s="169"/>
      <c r="C129" s="170" t="str">
        <f aca="false">Gruppenspiele!A73</f>
        <v>Runde 1</v>
      </c>
      <c r="E129" s="168" t="str">
        <f aca="false">Gruppenspiele!C78</f>
        <v>Gruppe C</v>
      </c>
      <c r="F129" s="169"/>
      <c r="G129" s="170" t="str">
        <f aca="false">Gruppenspiele!A78</f>
        <v>Runde 1</v>
      </c>
    </row>
    <row r="130" customFormat="false" ht="12.5" hidden="false" customHeight="false" outlineLevel="0" collapsed="false">
      <c r="A130" s="171"/>
      <c r="B130" s="172"/>
      <c r="C130" s="167"/>
      <c r="E130" s="171"/>
      <c r="F130" s="172"/>
      <c r="G130" s="167"/>
    </row>
    <row r="131" customFormat="false" ht="12.5" hidden="false" customHeight="false" outlineLevel="0" collapsed="false">
      <c r="A131" s="171" t="str">
        <f aca="false">Gruppenspiele!A75</f>
        <v>Spiel 1</v>
      </c>
      <c r="B131" s="172"/>
      <c r="C131" s="167"/>
      <c r="E131" s="171" t="str">
        <f aca="false">Gruppenspiele!A80</f>
        <v>Spiel 2</v>
      </c>
      <c r="F131" s="172"/>
      <c r="G131" s="167"/>
    </row>
    <row r="132" customFormat="false" ht="13" hidden="false" customHeight="false" outlineLevel="0" collapsed="false">
      <c r="A132" s="171"/>
      <c r="B132" s="172"/>
      <c r="C132" s="167"/>
      <c r="E132" s="171"/>
      <c r="F132" s="172"/>
      <c r="G132" s="167"/>
    </row>
    <row r="133" customFormat="false" ht="20" hidden="false" customHeight="true" outlineLevel="0" collapsed="false">
      <c r="A133" s="173" t="str">
        <f aca="false">Gruppenspiele!C74</f>
        <v>Mattheuer</v>
      </c>
      <c r="B133" s="173"/>
      <c r="C133" s="173"/>
      <c r="E133" s="173" t="str">
        <f aca="false">Gruppenspiele!C79</f>
        <v>Winkels</v>
      </c>
      <c r="F133" s="173"/>
      <c r="G133" s="173"/>
    </row>
    <row r="134" customFormat="false" ht="20" hidden="false" customHeight="true" outlineLevel="0" collapsed="false">
      <c r="A134" s="171"/>
      <c r="B134" s="174" t="s">
        <v>90</v>
      </c>
      <c r="C134" s="167"/>
      <c r="E134" s="171"/>
      <c r="F134" s="174" t="s">
        <v>90</v>
      </c>
      <c r="G134" s="167"/>
    </row>
    <row r="135" customFormat="false" ht="20" hidden="false" customHeight="true" outlineLevel="0" collapsed="false">
      <c r="A135" s="173" t="str">
        <f aca="false">Gruppenspiele!C76</f>
        <v>Freilos</v>
      </c>
      <c r="B135" s="173"/>
      <c r="C135" s="173"/>
      <c r="E135" s="173" t="str">
        <f aca="false">Gruppenspiele!C81</f>
        <v>Abdalah</v>
      </c>
      <c r="F135" s="173"/>
      <c r="G135" s="173"/>
    </row>
    <row r="136" customFormat="false" ht="20" hidden="false" customHeight="true" outlineLevel="0" collapsed="false">
      <c r="A136" s="171"/>
      <c r="B136" s="172"/>
      <c r="C136" s="167"/>
      <c r="E136" s="171"/>
      <c r="F136" s="172"/>
      <c r="G136" s="167"/>
    </row>
    <row r="137" customFormat="false" ht="20" hidden="false" customHeight="true" outlineLevel="0" collapsed="false">
      <c r="A137" s="175"/>
      <c r="B137" s="175" t="s">
        <v>110</v>
      </c>
      <c r="C137" s="175" t="s">
        <v>111</v>
      </c>
      <c r="E137" s="175"/>
      <c r="F137" s="175" t="s">
        <v>110</v>
      </c>
      <c r="G137" s="175" t="s">
        <v>111</v>
      </c>
    </row>
    <row r="138" customFormat="false" ht="20" hidden="false" customHeight="true" outlineLevel="0" collapsed="false">
      <c r="A138" s="175" t="s">
        <v>112</v>
      </c>
      <c r="B138" s="175"/>
      <c r="C138" s="175"/>
      <c r="E138" s="175" t="s">
        <v>112</v>
      </c>
      <c r="F138" s="175"/>
      <c r="G138" s="175"/>
    </row>
    <row r="139" customFormat="false" ht="20" hidden="false" customHeight="true" outlineLevel="0" collapsed="false">
      <c r="A139" s="175" t="s">
        <v>113</v>
      </c>
      <c r="B139" s="175"/>
      <c r="C139" s="175"/>
      <c r="E139" s="175" t="s">
        <v>113</v>
      </c>
      <c r="F139" s="175"/>
      <c r="G139" s="175"/>
    </row>
    <row r="140" customFormat="false" ht="20" hidden="false" customHeight="true" outlineLevel="0" collapsed="false">
      <c r="A140" s="175" t="s">
        <v>114</v>
      </c>
      <c r="B140" s="175"/>
      <c r="C140" s="175"/>
      <c r="E140" s="175" t="s">
        <v>114</v>
      </c>
      <c r="F140" s="175"/>
      <c r="G140" s="175"/>
    </row>
    <row r="141" customFormat="false" ht="20" hidden="false" customHeight="true" outlineLevel="0" collapsed="false">
      <c r="A141" s="175" t="s">
        <v>115</v>
      </c>
      <c r="B141" s="175"/>
      <c r="C141" s="175"/>
      <c r="E141" s="175" t="s">
        <v>115</v>
      </c>
      <c r="F141" s="175"/>
      <c r="G141" s="175"/>
    </row>
    <row r="142" customFormat="false" ht="20" hidden="false" customHeight="true" outlineLevel="0" collapsed="false">
      <c r="A142" s="175" t="s">
        <v>116</v>
      </c>
      <c r="B142" s="175"/>
      <c r="C142" s="175"/>
      <c r="E142" s="175" t="s">
        <v>116</v>
      </c>
      <c r="F142" s="175"/>
      <c r="G142" s="175"/>
    </row>
    <row r="143" customFormat="false" ht="20" hidden="false" customHeight="true" outlineLevel="0" collapsed="false">
      <c r="A143" s="171"/>
      <c r="B143" s="172"/>
      <c r="C143" s="167"/>
      <c r="E143" s="171"/>
      <c r="F143" s="172"/>
      <c r="G143" s="167"/>
    </row>
    <row r="144" customFormat="false" ht="20" hidden="false" customHeight="true" outlineLevel="0" collapsed="false">
      <c r="A144" s="171"/>
      <c r="B144" s="176"/>
      <c r="C144" s="177"/>
      <c r="E144" s="171"/>
      <c r="F144" s="176"/>
      <c r="G144" s="177"/>
    </row>
    <row r="145" customFormat="false" ht="20" hidden="false" customHeight="true" outlineLevel="0" collapsed="false">
      <c r="A145" s="171"/>
      <c r="B145" s="174" t="s">
        <v>110</v>
      </c>
      <c r="C145" s="178" t="s">
        <v>93</v>
      </c>
      <c r="E145" s="171"/>
      <c r="F145" s="174" t="s">
        <v>110</v>
      </c>
      <c r="G145" s="178" t="s">
        <v>93</v>
      </c>
    </row>
    <row r="146" customFormat="false" ht="20" hidden="false" customHeight="true" outlineLevel="0" collapsed="false">
      <c r="A146" s="179"/>
      <c r="B146" s="180"/>
      <c r="C146" s="181"/>
      <c r="E146" s="179"/>
      <c r="F146" s="180"/>
      <c r="G146" s="181"/>
    </row>
    <row r="148" customFormat="false" ht="13" hidden="false" customHeight="false" outlineLevel="0" collapsed="false">
      <c r="A148" s="162"/>
      <c r="B148" s="163"/>
      <c r="C148" s="164"/>
      <c r="E148" s="162"/>
      <c r="F148" s="163"/>
      <c r="G148" s="164"/>
    </row>
    <row r="149" customFormat="false" ht="15.5" hidden="false" customHeight="false" outlineLevel="0" collapsed="false">
      <c r="A149" s="165" t="str">
        <f aca="false">Teilnehmer!$A$3</f>
        <v>WRW-Rangliste</v>
      </c>
      <c r="B149" s="166"/>
      <c r="C149" s="167"/>
      <c r="E149" s="165" t="str">
        <f aca="false">Teilnehmer!$A$3</f>
        <v>WRW-Rangliste</v>
      </c>
      <c r="F149" s="166"/>
      <c r="G149" s="167"/>
    </row>
    <row r="150" customFormat="false" ht="15.5" hidden="false" customHeight="false" outlineLevel="0" collapsed="false">
      <c r="A150" s="168" t="str">
        <f aca="false">Gruppenspiele!C83</f>
        <v>Gruppe C</v>
      </c>
      <c r="B150" s="169"/>
      <c r="C150" s="170" t="str">
        <f aca="false">Gruppenspiele!A83</f>
        <v>Runde 2</v>
      </c>
      <c r="E150" s="168" t="str">
        <f aca="false">Gruppenspiele!C88</f>
        <v>Gruppe C</v>
      </c>
      <c r="F150" s="169"/>
      <c r="G150" s="170" t="str">
        <f aca="false">Gruppenspiele!A88</f>
        <v>Runde 2</v>
      </c>
    </row>
    <row r="151" customFormat="false" ht="12.5" hidden="false" customHeight="false" outlineLevel="0" collapsed="false">
      <c r="A151" s="171"/>
      <c r="B151" s="172"/>
      <c r="C151" s="167"/>
      <c r="E151" s="171"/>
      <c r="F151" s="172"/>
      <c r="G151" s="167"/>
    </row>
    <row r="152" customFormat="false" ht="12.5" hidden="false" customHeight="false" outlineLevel="0" collapsed="false">
      <c r="A152" s="171" t="str">
        <f aca="false">Gruppenspiele!A85</f>
        <v>Spiel 3</v>
      </c>
      <c r="B152" s="172"/>
      <c r="C152" s="167"/>
      <c r="E152" s="171" t="str">
        <f aca="false">Gruppenspiele!A90</f>
        <v>Spiel 4</v>
      </c>
      <c r="F152" s="172"/>
      <c r="G152" s="167"/>
    </row>
    <row r="153" customFormat="false" ht="13" hidden="false" customHeight="false" outlineLevel="0" collapsed="false">
      <c r="A153" s="171"/>
      <c r="B153" s="172"/>
      <c r="C153" s="167"/>
      <c r="E153" s="171"/>
      <c r="F153" s="172"/>
      <c r="G153" s="167"/>
    </row>
    <row r="154" customFormat="false" ht="20" hidden="false" customHeight="true" outlineLevel="0" collapsed="false">
      <c r="A154" s="173" t="str">
        <f aca="false">Gruppenspiele!C84</f>
        <v>Freilos</v>
      </c>
      <c r="B154" s="173"/>
      <c r="C154" s="173"/>
      <c r="E154" s="173" t="str">
        <f aca="false">Gruppenspiele!C89</f>
        <v>Mattheuer</v>
      </c>
      <c r="F154" s="173"/>
      <c r="G154" s="173"/>
    </row>
    <row r="155" customFormat="false" ht="20" hidden="false" customHeight="true" outlineLevel="0" collapsed="false">
      <c r="A155" s="171"/>
      <c r="B155" s="174" t="s">
        <v>90</v>
      </c>
      <c r="C155" s="167"/>
      <c r="E155" s="171"/>
      <c r="F155" s="174" t="s">
        <v>90</v>
      </c>
      <c r="G155" s="167"/>
    </row>
    <row r="156" customFormat="false" ht="20" hidden="false" customHeight="true" outlineLevel="0" collapsed="false">
      <c r="A156" s="173" t="str">
        <f aca="false">Gruppenspiele!C86</f>
        <v>Abdalah</v>
      </c>
      <c r="B156" s="173"/>
      <c r="C156" s="173"/>
      <c r="E156" s="173" t="str">
        <f aca="false">Gruppenspiele!C91</f>
        <v>Winkels</v>
      </c>
      <c r="F156" s="173"/>
      <c r="G156" s="173"/>
    </row>
    <row r="157" customFormat="false" ht="20" hidden="false" customHeight="true" outlineLevel="0" collapsed="false">
      <c r="A157" s="171"/>
      <c r="B157" s="172"/>
      <c r="C157" s="167"/>
      <c r="E157" s="171"/>
      <c r="F157" s="172"/>
      <c r="G157" s="167"/>
    </row>
    <row r="158" customFormat="false" ht="20" hidden="false" customHeight="true" outlineLevel="0" collapsed="false">
      <c r="A158" s="175"/>
      <c r="B158" s="175" t="s">
        <v>110</v>
      </c>
      <c r="C158" s="175" t="s">
        <v>111</v>
      </c>
      <c r="E158" s="175"/>
      <c r="F158" s="175" t="s">
        <v>110</v>
      </c>
      <c r="G158" s="175" t="s">
        <v>111</v>
      </c>
    </row>
    <row r="159" customFormat="false" ht="20" hidden="false" customHeight="true" outlineLevel="0" collapsed="false">
      <c r="A159" s="175" t="s">
        <v>112</v>
      </c>
      <c r="B159" s="175"/>
      <c r="C159" s="175"/>
      <c r="E159" s="175" t="s">
        <v>112</v>
      </c>
      <c r="F159" s="175"/>
      <c r="G159" s="175"/>
    </row>
    <row r="160" customFormat="false" ht="20" hidden="false" customHeight="true" outlineLevel="0" collapsed="false">
      <c r="A160" s="175" t="s">
        <v>113</v>
      </c>
      <c r="B160" s="175"/>
      <c r="C160" s="175"/>
      <c r="E160" s="175" t="s">
        <v>113</v>
      </c>
      <c r="F160" s="175"/>
      <c r="G160" s="175"/>
    </row>
    <row r="161" customFormat="false" ht="20" hidden="false" customHeight="true" outlineLevel="0" collapsed="false">
      <c r="A161" s="175" t="s">
        <v>114</v>
      </c>
      <c r="B161" s="175"/>
      <c r="C161" s="175"/>
      <c r="E161" s="175" t="s">
        <v>114</v>
      </c>
      <c r="F161" s="175"/>
      <c r="G161" s="175"/>
    </row>
    <row r="162" customFormat="false" ht="20" hidden="false" customHeight="true" outlineLevel="0" collapsed="false">
      <c r="A162" s="175" t="s">
        <v>115</v>
      </c>
      <c r="B162" s="175"/>
      <c r="C162" s="175"/>
      <c r="E162" s="175" t="s">
        <v>115</v>
      </c>
      <c r="F162" s="175"/>
      <c r="G162" s="175"/>
    </row>
    <row r="163" customFormat="false" ht="20" hidden="false" customHeight="true" outlineLevel="0" collapsed="false">
      <c r="A163" s="175" t="s">
        <v>116</v>
      </c>
      <c r="B163" s="175"/>
      <c r="C163" s="175"/>
      <c r="E163" s="175" t="s">
        <v>116</v>
      </c>
      <c r="F163" s="175"/>
      <c r="G163" s="175"/>
    </row>
    <row r="164" customFormat="false" ht="20" hidden="false" customHeight="true" outlineLevel="0" collapsed="false">
      <c r="A164" s="171"/>
      <c r="B164" s="172"/>
      <c r="C164" s="167"/>
      <c r="E164" s="171"/>
      <c r="F164" s="172"/>
      <c r="G164" s="167"/>
    </row>
    <row r="165" customFormat="false" ht="20" hidden="false" customHeight="true" outlineLevel="0" collapsed="false">
      <c r="A165" s="171"/>
      <c r="B165" s="176"/>
      <c r="C165" s="177"/>
      <c r="E165" s="171"/>
      <c r="F165" s="176"/>
      <c r="G165" s="177"/>
    </row>
    <row r="166" customFormat="false" ht="20" hidden="false" customHeight="true" outlineLevel="0" collapsed="false">
      <c r="A166" s="171"/>
      <c r="B166" s="174" t="s">
        <v>110</v>
      </c>
      <c r="C166" s="178" t="s">
        <v>93</v>
      </c>
      <c r="E166" s="171"/>
      <c r="F166" s="174" t="s">
        <v>110</v>
      </c>
      <c r="G166" s="178" t="s">
        <v>93</v>
      </c>
    </row>
    <row r="167" customFormat="false" ht="20" hidden="false" customHeight="true" outlineLevel="0" collapsed="false">
      <c r="A167" s="179"/>
      <c r="B167" s="180"/>
      <c r="C167" s="181"/>
      <c r="E167" s="179"/>
      <c r="F167" s="180"/>
      <c r="G167" s="181"/>
    </row>
    <row r="169" customFormat="false" ht="13" hidden="false" customHeight="false" outlineLevel="0" collapsed="false">
      <c r="A169" s="162"/>
      <c r="B169" s="163"/>
      <c r="C169" s="164"/>
      <c r="E169" s="162"/>
      <c r="F169" s="163"/>
      <c r="G169" s="164"/>
    </row>
    <row r="170" customFormat="false" ht="15.5" hidden="false" customHeight="false" outlineLevel="0" collapsed="false">
      <c r="A170" s="165" t="str">
        <f aca="false">Teilnehmer!$A$3</f>
        <v>WRW-Rangliste</v>
      </c>
      <c r="B170" s="166"/>
      <c r="C170" s="167"/>
      <c r="E170" s="165" t="str">
        <f aca="false">Teilnehmer!$A$3</f>
        <v>WRW-Rangliste</v>
      </c>
      <c r="F170" s="166"/>
      <c r="G170" s="167"/>
    </row>
    <row r="171" customFormat="false" ht="15.5" hidden="false" customHeight="false" outlineLevel="0" collapsed="false">
      <c r="A171" s="168" t="str">
        <f aca="false">Gruppenspiele!C93</f>
        <v>Gruppe C</v>
      </c>
      <c r="B171" s="169"/>
      <c r="C171" s="170" t="str">
        <f aca="false">Gruppenspiele!A93</f>
        <v>Runde 3</v>
      </c>
      <c r="E171" s="168" t="str">
        <f aca="false">Gruppenspiele!C98</f>
        <v>Gruppe C</v>
      </c>
      <c r="F171" s="169"/>
      <c r="G171" s="170" t="str">
        <f aca="false">Gruppenspiele!A98</f>
        <v>Runde 3</v>
      </c>
    </row>
    <row r="172" customFormat="false" ht="12.5" hidden="false" customHeight="false" outlineLevel="0" collapsed="false">
      <c r="A172" s="171"/>
      <c r="B172" s="172"/>
      <c r="C172" s="167"/>
      <c r="E172" s="171"/>
      <c r="F172" s="172"/>
      <c r="G172" s="167"/>
    </row>
    <row r="173" customFormat="false" ht="12.5" hidden="false" customHeight="false" outlineLevel="0" collapsed="false">
      <c r="A173" s="171" t="str">
        <f aca="false">Gruppenspiele!A95</f>
        <v>Spiel 5</v>
      </c>
      <c r="B173" s="172"/>
      <c r="C173" s="167"/>
      <c r="E173" s="171" t="str">
        <f aca="false">Gruppenspiele!A100</f>
        <v>Spiel 6</v>
      </c>
      <c r="F173" s="172"/>
      <c r="G173" s="167"/>
    </row>
    <row r="174" customFormat="false" ht="13" hidden="false" customHeight="false" outlineLevel="0" collapsed="false">
      <c r="A174" s="171"/>
      <c r="B174" s="172"/>
      <c r="C174" s="167"/>
      <c r="E174" s="171"/>
      <c r="F174" s="172"/>
      <c r="G174" s="167"/>
    </row>
    <row r="175" customFormat="false" ht="20" hidden="false" customHeight="true" outlineLevel="0" collapsed="false">
      <c r="A175" s="173" t="str">
        <f aca="false">Gruppenspiele!C94</f>
        <v>Winkels</v>
      </c>
      <c r="B175" s="173"/>
      <c r="C175" s="173"/>
      <c r="E175" s="173" t="str">
        <f aca="false">Gruppenspiele!C99</f>
        <v>Abdalah</v>
      </c>
      <c r="F175" s="173"/>
      <c r="G175" s="173"/>
    </row>
    <row r="176" customFormat="false" ht="20" hidden="false" customHeight="true" outlineLevel="0" collapsed="false">
      <c r="A176" s="171"/>
      <c r="B176" s="174" t="s">
        <v>90</v>
      </c>
      <c r="C176" s="167"/>
      <c r="E176" s="171"/>
      <c r="F176" s="174" t="s">
        <v>90</v>
      </c>
      <c r="G176" s="167"/>
    </row>
    <row r="177" customFormat="false" ht="20" hidden="false" customHeight="true" outlineLevel="0" collapsed="false">
      <c r="A177" s="173" t="str">
        <f aca="false">Gruppenspiele!C96</f>
        <v>Freilos</v>
      </c>
      <c r="B177" s="173"/>
      <c r="C177" s="173"/>
      <c r="E177" s="173" t="str">
        <f aca="false">Gruppenspiele!C101</f>
        <v>Mattheuer</v>
      </c>
      <c r="F177" s="173"/>
      <c r="G177" s="173"/>
    </row>
    <row r="178" customFormat="false" ht="20" hidden="false" customHeight="true" outlineLevel="0" collapsed="false">
      <c r="A178" s="171"/>
      <c r="B178" s="172"/>
      <c r="C178" s="167"/>
      <c r="E178" s="171"/>
      <c r="F178" s="172"/>
      <c r="G178" s="167"/>
    </row>
    <row r="179" customFormat="false" ht="20" hidden="false" customHeight="true" outlineLevel="0" collapsed="false">
      <c r="A179" s="175"/>
      <c r="B179" s="175" t="s">
        <v>110</v>
      </c>
      <c r="C179" s="175" t="s">
        <v>111</v>
      </c>
      <c r="E179" s="175"/>
      <c r="F179" s="175" t="s">
        <v>110</v>
      </c>
      <c r="G179" s="175" t="s">
        <v>111</v>
      </c>
    </row>
    <row r="180" customFormat="false" ht="20" hidden="false" customHeight="true" outlineLevel="0" collapsed="false">
      <c r="A180" s="175" t="s">
        <v>112</v>
      </c>
      <c r="B180" s="175"/>
      <c r="C180" s="175"/>
      <c r="E180" s="175" t="s">
        <v>112</v>
      </c>
      <c r="F180" s="175"/>
      <c r="G180" s="175"/>
    </row>
    <row r="181" customFormat="false" ht="20" hidden="false" customHeight="true" outlineLevel="0" collapsed="false">
      <c r="A181" s="175" t="s">
        <v>113</v>
      </c>
      <c r="B181" s="175"/>
      <c r="C181" s="175"/>
      <c r="E181" s="175" t="s">
        <v>113</v>
      </c>
      <c r="F181" s="175"/>
      <c r="G181" s="175"/>
    </row>
    <row r="182" customFormat="false" ht="20" hidden="false" customHeight="true" outlineLevel="0" collapsed="false">
      <c r="A182" s="175" t="s">
        <v>114</v>
      </c>
      <c r="B182" s="175"/>
      <c r="C182" s="175"/>
      <c r="E182" s="175" t="s">
        <v>114</v>
      </c>
      <c r="F182" s="175"/>
      <c r="G182" s="175"/>
    </row>
    <row r="183" customFormat="false" ht="20" hidden="false" customHeight="true" outlineLevel="0" collapsed="false">
      <c r="A183" s="175" t="s">
        <v>115</v>
      </c>
      <c r="B183" s="175"/>
      <c r="C183" s="175"/>
      <c r="E183" s="175" t="s">
        <v>115</v>
      </c>
      <c r="F183" s="175"/>
      <c r="G183" s="175"/>
    </row>
    <row r="184" customFormat="false" ht="20" hidden="false" customHeight="true" outlineLevel="0" collapsed="false">
      <c r="A184" s="175" t="s">
        <v>116</v>
      </c>
      <c r="B184" s="175"/>
      <c r="C184" s="175"/>
      <c r="E184" s="175" t="s">
        <v>116</v>
      </c>
      <c r="F184" s="175"/>
      <c r="G184" s="175"/>
    </row>
    <row r="185" customFormat="false" ht="20" hidden="false" customHeight="true" outlineLevel="0" collapsed="false">
      <c r="A185" s="171"/>
      <c r="B185" s="172"/>
      <c r="C185" s="167"/>
      <c r="E185" s="171"/>
      <c r="F185" s="172"/>
      <c r="G185" s="167"/>
    </row>
    <row r="186" customFormat="false" ht="20" hidden="false" customHeight="true" outlineLevel="0" collapsed="false">
      <c r="A186" s="171"/>
      <c r="B186" s="176"/>
      <c r="C186" s="177"/>
      <c r="E186" s="171"/>
      <c r="F186" s="176"/>
      <c r="G186" s="177"/>
    </row>
    <row r="187" customFormat="false" ht="20" hidden="false" customHeight="true" outlineLevel="0" collapsed="false">
      <c r="A187" s="171"/>
      <c r="B187" s="174" t="s">
        <v>110</v>
      </c>
      <c r="C187" s="178" t="s">
        <v>93</v>
      </c>
      <c r="E187" s="171"/>
      <c r="F187" s="174" t="s">
        <v>110</v>
      </c>
      <c r="G187" s="178" t="s">
        <v>93</v>
      </c>
    </row>
    <row r="188" customFormat="false" ht="20" hidden="false" customHeight="true" outlineLevel="0" collapsed="false">
      <c r="A188" s="179"/>
      <c r="B188" s="180"/>
      <c r="C188" s="181"/>
      <c r="E188" s="179"/>
      <c r="F188" s="180"/>
      <c r="G188" s="181"/>
    </row>
    <row r="190" customFormat="false" ht="13" hidden="false" customHeight="false" outlineLevel="0" collapsed="false">
      <c r="A190" s="162"/>
      <c r="B190" s="163"/>
      <c r="C190" s="164"/>
      <c r="E190" s="162"/>
      <c r="F190" s="163"/>
      <c r="G190" s="164"/>
    </row>
    <row r="191" customFormat="false" ht="15.5" hidden="false" customHeight="false" outlineLevel="0" collapsed="false">
      <c r="A191" s="165" t="str">
        <f aca="false">Teilnehmer!$A$3</f>
        <v>WRW-Rangliste</v>
      </c>
      <c r="B191" s="166"/>
      <c r="C191" s="167"/>
      <c r="E191" s="165" t="str">
        <f aca="false">Teilnehmer!$A$3</f>
        <v>WRW-Rangliste</v>
      </c>
      <c r="F191" s="166"/>
      <c r="G191" s="167"/>
    </row>
    <row r="192" customFormat="false" ht="15.5" hidden="false" customHeight="false" outlineLevel="0" collapsed="false">
      <c r="A192" s="168" t="str">
        <f aca="false">Gruppenspiele!C108</f>
        <v>Gruppe D</v>
      </c>
      <c r="B192" s="169"/>
      <c r="C192" s="170" t="str">
        <f aca="false">Gruppenspiele!A108</f>
        <v>Runde 1</v>
      </c>
      <c r="E192" s="168" t="str">
        <f aca="false">Gruppenspiele!C113</f>
        <v>Gruppe D</v>
      </c>
      <c r="F192" s="169"/>
      <c r="G192" s="170" t="str">
        <f aca="false">Gruppenspiele!A113</f>
        <v>Runde 1</v>
      </c>
    </row>
    <row r="193" customFormat="false" ht="12.5" hidden="false" customHeight="false" outlineLevel="0" collapsed="false">
      <c r="A193" s="171"/>
      <c r="B193" s="172"/>
      <c r="C193" s="167"/>
      <c r="E193" s="171"/>
      <c r="F193" s="172"/>
      <c r="G193" s="167"/>
    </row>
    <row r="194" customFormat="false" ht="12.5" hidden="false" customHeight="false" outlineLevel="0" collapsed="false">
      <c r="A194" s="171" t="str">
        <f aca="false">Gruppenspiele!A110</f>
        <v>Spiel 1</v>
      </c>
      <c r="B194" s="172"/>
      <c r="C194" s="167"/>
      <c r="E194" s="171" t="str">
        <f aca="false">Gruppenspiele!A115</f>
        <v>Spiel 2</v>
      </c>
      <c r="F194" s="172"/>
      <c r="G194" s="167"/>
    </row>
    <row r="195" customFormat="false" ht="13" hidden="false" customHeight="false" outlineLevel="0" collapsed="false">
      <c r="A195" s="171"/>
      <c r="B195" s="172"/>
      <c r="C195" s="167"/>
      <c r="E195" s="171"/>
      <c r="F195" s="172"/>
      <c r="G195" s="167"/>
    </row>
    <row r="196" customFormat="false" ht="20" hidden="false" customHeight="true" outlineLevel="0" collapsed="false">
      <c r="A196" s="173" t="str">
        <f aca="false">Gruppenspiele!C109</f>
        <v>Bednarz, Luis</v>
      </c>
      <c r="B196" s="173"/>
      <c r="C196" s="173"/>
      <c r="E196" s="173" t="str">
        <f aca="false">Gruppenspiele!C114</f>
        <v>Settnik</v>
      </c>
      <c r="F196" s="173"/>
      <c r="G196" s="173"/>
    </row>
    <row r="197" customFormat="false" ht="20" hidden="false" customHeight="true" outlineLevel="0" collapsed="false">
      <c r="A197" s="171"/>
      <c r="B197" s="174" t="s">
        <v>90</v>
      </c>
      <c r="C197" s="167"/>
      <c r="E197" s="171"/>
      <c r="F197" s="174" t="s">
        <v>90</v>
      </c>
      <c r="G197" s="167"/>
    </row>
    <row r="198" customFormat="false" ht="20" hidden="false" customHeight="true" outlineLevel="0" collapsed="false">
      <c r="A198" s="173" t="str">
        <f aca="false">Gruppenspiele!C111</f>
        <v>Freilos</v>
      </c>
      <c r="B198" s="173"/>
      <c r="C198" s="173"/>
      <c r="E198" s="173" t="str">
        <f aca="false">Gruppenspiele!C116</f>
        <v>Alabed</v>
      </c>
      <c r="F198" s="173"/>
      <c r="G198" s="173"/>
    </row>
    <row r="199" customFormat="false" ht="20" hidden="false" customHeight="true" outlineLevel="0" collapsed="false">
      <c r="A199" s="171"/>
      <c r="B199" s="172"/>
      <c r="C199" s="167"/>
      <c r="E199" s="171"/>
      <c r="F199" s="172"/>
      <c r="G199" s="167"/>
    </row>
    <row r="200" customFormat="false" ht="20" hidden="false" customHeight="true" outlineLevel="0" collapsed="false">
      <c r="A200" s="175"/>
      <c r="B200" s="175" t="s">
        <v>110</v>
      </c>
      <c r="C200" s="175" t="s">
        <v>111</v>
      </c>
      <c r="E200" s="175"/>
      <c r="F200" s="175" t="s">
        <v>110</v>
      </c>
      <c r="G200" s="175" t="s">
        <v>111</v>
      </c>
    </row>
    <row r="201" customFormat="false" ht="20" hidden="false" customHeight="true" outlineLevel="0" collapsed="false">
      <c r="A201" s="175" t="s">
        <v>112</v>
      </c>
      <c r="B201" s="175"/>
      <c r="C201" s="175"/>
      <c r="E201" s="175" t="s">
        <v>112</v>
      </c>
      <c r="F201" s="175"/>
      <c r="G201" s="175"/>
    </row>
    <row r="202" customFormat="false" ht="20" hidden="false" customHeight="true" outlineLevel="0" collapsed="false">
      <c r="A202" s="175" t="s">
        <v>113</v>
      </c>
      <c r="B202" s="175"/>
      <c r="C202" s="175"/>
      <c r="E202" s="175" t="s">
        <v>113</v>
      </c>
      <c r="F202" s="175"/>
      <c r="G202" s="175"/>
    </row>
    <row r="203" customFormat="false" ht="20" hidden="false" customHeight="true" outlineLevel="0" collapsed="false">
      <c r="A203" s="175" t="s">
        <v>114</v>
      </c>
      <c r="B203" s="175"/>
      <c r="C203" s="175"/>
      <c r="E203" s="175" t="s">
        <v>114</v>
      </c>
      <c r="F203" s="175"/>
      <c r="G203" s="175"/>
    </row>
    <row r="204" customFormat="false" ht="20" hidden="false" customHeight="true" outlineLevel="0" collapsed="false">
      <c r="A204" s="175" t="s">
        <v>115</v>
      </c>
      <c r="B204" s="175"/>
      <c r="C204" s="175"/>
      <c r="E204" s="175" t="s">
        <v>115</v>
      </c>
      <c r="F204" s="175"/>
      <c r="G204" s="175"/>
    </row>
    <row r="205" customFormat="false" ht="20" hidden="false" customHeight="true" outlineLevel="0" collapsed="false">
      <c r="A205" s="175" t="s">
        <v>116</v>
      </c>
      <c r="B205" s="175"/>
      <c r="C205" s="175"/>
      <c r="E205" s="175" t="s">
        <v>116</v>
      </c>
      <c r="F205" s="175"/>
      <c r="G205" s="175"/>
    </row>
    <row r="206" customFormat="false" ht="20" hidden="false" customHeight="true" outlineLevel="0" collapsed="false">
      <c r="A206" s="171"/>
      <c r="B206" s="172"/>
      <c r="C206" s="167"/>
      <c r="E206" s="171"/>
      <c r="F206" s="172"/>
      <c r="G206" s="167"/>
    </row>
    <row r="207" customFormat="false" ht="20" hidden="false" customHeight="true" outlineLevel="0" collapsed="false">
      <c r="A207" s="171"/>
      <c r="B207" s="176"/>
      <c r="C207" s="177"/>
      <c r="E207" s="171"/>
      <c r="F207" s="176"/>
      <c r="G207" s="177"/>
    </row>
    <row r="208" customFormat="false" ht="20" hidden="false" customHeight="true" outlineLevel="0" collapsed="false">
      <c r="A208" s="171"/>
      <c r="B208" s="174" t="s">
        <v>110</v>
      </c>
      <c r="C208" s="178" t="s">
        <v>93</v>
      </c>
      <c r="E208" s="171"/>
      <c r="F208" s="174" t="s">
        <v>110</v>
      </c>
      <c r="G208" s="178" t="s">
        <v>93</v>
      </c>
    </row>
    <row r="209" customFormat="false" ht="20" hidden="false" customHeight="true" outlineLevel="0" collapsed="false">
      <c r="A209" s="179"/>
      <c r="B209" s="180"/>
      <c r="C209" s="181"/>
      <c r="E209" s="179"/>
      <c r="F209" s="180"/>
      <c r="G209" s="181"/>
    </row>
    <row r="211" customFormat="false" ht="13" hidden="false" customHeight="false" outlineLevel="0" collapsed="false">
      <c r="A211" s="162"/>
      <c r="B211" s="163"/>
      <c r="C211" s="164"/>
      <c r="E211" s="162"/>
      <c r="F211" s="163"/>
      <c r="G211" s="164"/>
    </row>
    <row r="212" customFormat="false" ht="15.5" hidden="false" customHeight="false" outlineLevel="0" collapsed="false">
      <c r="A212" s="165" t="str">
        <f aca="false">Teilnehmer!$A$3</f>
        <v>WRW-Rangliste</v>
      </c>
      <c r="B212" s="166"/>
      <c r="C212" s="167"/>
      <c r="E212" s="165" t="str">
        <f aca="false">Teilnehmer!$A$3</f>
        <v>WRW-Rangliste</v>
      </c>
      <c r="F212" s="166"/>
      <c r="G212" s="167"/>
    </row>
    <row r="213" customFormat="false" ht="15.5" hidden="false" customHeight="false" outlineLevel="0" collapsed="false">
      <c r="A213" s="168" t="str">
        <f aca="false">Gruppenspiele!C118</f>
        <v>Gruppe D</v>
      </c>
      <c r="B213" s="169"/>
      <c r="C213" s="170" t="str">
        <f aca="false">Gruppenspiele!A118</f>
        <v>Runde 2</v>
      </c>
      <c r="E213" s="168" t="str">
        <f aca="false">Gruppenspiele!C123</f>
        <v>Gruppe D</v>
      </c>
      <c r="F213" s="169"/>
      <c r="G213" s="170" t="str">
        <f aca="false">Gruppenspiele!A123</f>
        <v>Runde 2</v>
      </c>
    </row>
    <row r="214" customFormat="false" ht="12.5" hidden="false" customHeight="false" outlineLevel="0" collapsed="false">
      <c r="A214" s="171"/>
      <c r="B214" s="172"/>
      <c r="C214" s="167"/>
      <c r="E214" s="171"/>
      <c r="F214" s="172"/>
      <c r="G214" s="167"/>
    </row>
    <row r="215" customFormat="false" ht="12.5" hidden="false" customHeight="false" outlineLevel="0" collapsed="false">
      <c r="A215" s="171" t="str">
        <f aca="false">Gruppenspiele!A120</f>
        <v>Spiel 3</v>
      </c>
      <c r="B215" s="172"/>
      <c r="C215" s="167"/>
      <c r="E215" s="171" t="str">
        <f aca="false">Gruppenspiele!A125</f>
        <v>Spiel 4</v>
      </c>
      <c r="F215" s="172"/>
      <c r="G215" s="167"/>
    </row>
    <row r="216" customFormat="false" ht="13" hidden="false" customHeight="false" outlineLevel="0" collapsed="false">
      <c r="A216" s="171"/>
      <c r="B216" s="172"/>
      <c r="C216" s="167"/>
      <c r="E216" s="171"/>
      <c r="F216" s="172"/>
      <c r="G216" s="167"/>
    </row>
    <row r="217" customFormat="false" ht="20" hidden="false" customHeight="true" outlineLevel="0" collapsed="false">
      <c r="A217" s="173" t="str">
        <f aca="false">Gruppenspiele!C119</f>
        <v>Freilos</v>
      </c>
      <c r="B217" s="173"/>
      <c r="C217" s="173"/>
      <c r="E217" s="173" t="str">
        <f aca="false">Gruppenspiele!C124</f>
        <v>Bednarz, Luis</v>
      </c>
      <c r="F217" s="173"/>
      <c r="G217" s="173"/>
    </row>
    <row r="218" customFormat="false" ht="20" hidden="false" customHeight="true" outlineLevel="0" collapsed="false">
      <c r="A218" s="171"/>
      <c r="B218" s="174" t="s">
        <v>90</v>
      </c>
      <c r="C218" s="167"/>
      <c r="E218" s="171"/>
      <c r="F218" s="174" t="s">
        <v>90</v>
      </c>
      <c r="G218" s="167"/>
    </row>
    <row r="219" customFormat="false" ht="20" hidden="false" customHeight="true" outlineLevel="0" collapsed="false">
      <c r="A219" s="173" t="str">
        <f aca="false">Gruppenspiele!C121</f>
        <v>Alabed</v>
      </c>
      <c r="B219" s="173"/>
      <c r="C219" s="173"/>
      <c r="E219" s="173" t="str">
        <f aca="false">Gruppenspiele!C126</f>
        <v>Settnik</v>
      </c>
      <c r="F219" s="173"/>
      <c r="G219" s="173"/>
    </row>
    <row r="220" customFormat="false" ht="20" hidden="false" customHeight="true" outlineLevel="0" collapsed="false">
      <c r="A220" s="171"/>
      <c r="B220" s="172"/>
      <c r="C220" s="167"/>
      <c r="E220" s="171"/>
      <c r="F220" s="172"/>
      <c r="G220" s="167"/>
    </row>
    <row r="221" customFormat="false" ht="20" hidden="false" customHeight="true" outlineLevel="0" collapsed="false">
      <c r="A221" s="175"/>
      <c r="B221" s="175" t="s">
        <v>110</v>
      </c>
      <c r="C221" s="175" t="s">
        <v>111</v>
      </c>
      <c r="E221" s="175"/>
      <c r="F221" s="175" t="s">
        <v>110</v>
      </c>
      <c r="G221" s="175" t="s">
        <v>111</v>
      </c>
    </row>
    <row r="222" customFormat="false" ht="20" hidden="false" customHeight="true" outlineLevel="0" collapsed="false">
      <c r="A222" s="175" t="s">
        <v>112</v>
      </c>
      <c r="B222" s="175"/>
      <c r="C222" s="175"/>
      <c r="E222" s="175" t="s">
        <v>112</v>
      </c>
      <c r="F222" s="175"/>
      <c r="G222" s="175"/>
    </row>
    <row r="223" customFormat="false" ht="20" hidden="false" customHeight="true" outlineLevel="0" collapsed="false">
      <c r="A223" s="175" t="s">
        <v>113</v>
      </c>
      <c r="B223" s="175"/>
      <c r="C223" s="175"/>
      <c r="E223" s="175" t="s">
        <v>113</v>
      </c>
      <c r="F223" s="175"/>
      <c r="G223" s="175"/>
    </row>
    <row r="224" customFormat="false" ht="20" hidden="false" customHeight="true" outlineLevel="0" collapsed="false">
      <c r="A224" s="175" t="s">
        <v>114</v>
      </c>
      <c r="B224" s="175"/>
      <c r="C224" s="175"/>
      <c r="E224" s="175" t="s">
        <v>114</v>
      </c>
      <c r="F224" s="175"/>
      <c r="G224" s="175"/>
    </row>
    <row r="225" customFormat="false" ht="20" hidden="false" customHeight="true" outlineLevel="0" collapsed="false">
      <c r="A225" s="175" t="s">
        <v>115</v>
      </c>
      <c r="B225" s="175"/>
      <c r="C225" s="175"/>
      <c r="E225" s="175" t="s">
        <v>115</v>
      </c>
      <c r="F225" s="175"/>
      <c r="G225" s="175"/>
    </row>
    <row r="226" customFormat="false" ht="20" hidden="false" customHeight="true" outlineLevel="0" collapsed="false">
      <c r="A226" s="175" t="s">
        <v>116</v>
      </c>
      <c r="B226" s="175"/>
      <c r="C226" s="175"/>
      <c r="E226" s="175" t="s">
        <v>116</v>
      </c>
      <c r="F226" s="175"/>
      <c r="G226" s="175"/>
    </row>
    <row r="227" customFormat="false" ht="20" hidden="false" customHeight="true" outlineLevel="0" collapsed="false">
      <c r="A227" s="171"/>
      <c r="B227" s="172"/>
      <c r="C227" s="167"/>
      <c r="E227" s="171"/>
      <c r="F227" s="172"/>
      <c r="G227" s="167"/>
    </row>
    <row r="228" customFormat="false" ht="20" hidden="false" customHeight="true" outlineLevel="0" collapsed="false">
      <c r="A228" s="171"/>
      <c r="B228" s="176"/>
      <c r="C228" s="177"/>
      <c r="E228" s="171"/>
      <c r="F228" s="176"/>
      <c r="G228" s="177"/>
    </row>
    <row r="229" customFormat="false" ht="20" hidden="false" customHeight="true" outlineLevel="0" collapsed="false">
      <c r="A229" s="171"/>
      <c r="B229" s="174" t="s">
        <v>110</v>
      </c>
      <c r="C229" s="178" t="s">
        <v>93</v>
      </c>
      <c r="E229" s="171"/>
      <c r="F229" s="174" t="s">
        <v>110</v>
      </c>
      <c r="G229" s="178" t="s">
        <v>93</v>
      </c>
    </row>
    <row r="230" customFormat="false" ht="20" hidden="false" customHeight="true" outlineLevel="0" collapsed="false">
      <c r="A230" s="179"/>
      <c r="B230" s="180"/>
      <c r="C230" s="181"/>
      <c r="E230" s="179"/>
      <c r="F230" s="180"/>
      <c r="G230" s="181"/>
    </row>
    <row r="232" customFormat="false" ht="13" hidden="false" customHeight="false" outlineLevel="0" collapsed="false">
      <c r="A232" s="162"/>
      <c r="B232" s="163"/>
      <c r="C232" s="164"/>
      <c r="E232" s="162"/>
      <c r="F232" s="163"/>
      <c r="G232" s="164"/>
    </row>
    <row r="233" customFormat="false" ht="15.5" hidden="false" customHeight="false" outlineLevel="0" collapsed="false">
      <c r="A233" s="165" t="str">
        <f aca="false">Teilnehmer!$A$3</f>
        <v>WRW-Rangliste</v>
      </c>
      <c r="B233" s="166"/>
      <c r="C233" s="167"/>
      <c r="E233" s="165" t="str">
        <f aca="false">Teilnehmer!$A$3</f>
        <v>WRW-Rangliste</v>
      </c>
      <c r="F233" s="166"/>
      <c r="G233" s="167"/>
    </row>
    <row r="234" customFormat="false" ht="15.5" hidden="false" customHeight="false" outlineLevel="0" collapsed="false">
      <c r="A234" s="168" t="str">
        <f aca="false">Gruppenspiele!C128</f>
        <v>Gruppe D</v>
      </c>
      <c r="B234" s="169"/>
      <c r="C234" s="170" t="str">
        <f aca="false">Gruppenspiele!A128</f>
        <v>Runde 3</v>
      </c>
      <c r="E234" s="168" t="str">
        <f aca="false">Gruppenspiele!C133</f>
        <v>Gruppe D</v>
      </c>
      <c r="F234" s="169"/>
      <c r="G234" s="170" t="str">
        <f aca="false">Gruppenspiele!A133</f>
        <v>Runde 3</v>
      </c>
    </row>
    <row r="235" customFormat="false" ht="12.5" hidden="false" customHeight="false" outlineLevel="0" collapsed="false">
      <c r="A235" s="171"/>
      <c r="B235" s="172"/>
      <c r="C235" s="167"/>
      <c r="E235" s="171"/>
      <c r="F235" s="172"/>
      <c r="G235" s="167"/>
    </row>
    <row r="236" customFormat="false" ht="12.5" hidden="false" customHeight="false" outlineLevel="0" collapsed="false">
      <c r="A236" s="171" t="str">
        <f aca="false">Gruppenspiele!A130</f>
        <v>Spiel 5</v>
      </c>
      <c r="B236" s="172"/>
      <c r="C236" s="167"/>
      <c r="E236" s="171" t="str">
        <f aca="false">Gruppenspiele!A135</f>
        <v>Spiel 6</v>
      </c>
      <c r="F236" s="172"/>
      <c r="G236" s="167"/>
    </row>
    <row r="237" customFormat="false" ht="13" hidden="false" customHeight="false" outlineLevel="0" collapsed="false">
      <c r="A237" s="171"/>
      <c r="B237" s="172"/>
      <c r="C237" s="167"/>
      <c r="E237" s="171"/>
      <c r="F237" s="172"/>
      <c r="G237" s="167"/>
    </row>
    <row r="238" customFormat="false" ht="20" hidden="false" customHeight="true" outlineLevel="0" collapsed="false">
      <c r="A238" s="173" t="str">
        <f aca="false">Gruppenspiele!C129</f>
        <v>Settnik</v>
      </c>
      <c r="B238" s="173"/>
      <c r="C238" s="173"/>
      <c r="E238" s="173" t="str">
        <f aca="false">Gruppenspiele!C134</f>
        <v>Alabed</v>
      </c>
      <c r="F238" s="173"/>
      <c r="G238" s="173"/>
    </row>
    <row r="239" customFormat="false" ht="20" hidden="false" customHeight="true" outlineLevel="0" collapsed="false">
      <c r="A239" s="171"/>
      <c r="B239" s="174" t="s">
        <v>90</v>
      </c>
      <c r="C239" s="167"/>
      <c r="E239" s="171"/>
      <c r="F239" s="174" t="s">
        <v>90</v>
      </c>
      <c r="G239" s="167"/>
    </row>
    <row r="240" customFormat="false" ht="20" hidden="false" customHeight="true" outlineLevel="0" collapsed="false">
      <c r="A240" s="173" t="str">
        <f aca="false">Gruppenspiele!C131</f>
        <v>Freilos</v>
      </c>
      <c r="B240" s="173"/>
      <c r="C240" s="173"/>
      <c r="E240" s="173" t="str">
        <f aca="false">Gruppenspiele!C136</f>
        <v>Bednarz, Luis</v>
      </c>
      <c r="F240" s="173"/>
      <c r="G240" s="173"/>
    </row>
    <row r="241" customFormat="false" ht="20" hidden="false" customHeight="true" outlineLevel="0" collapsed="false">
      <c r="A241" s="171"/>
      <c r="B241" s="172"/>
      <c r="C241" s="167"/>
      <c r="E241" s="171"/>
      <c r="F241" s="172"/>
      <c r="G241" s="167"/>
    </row>
    <row r="242" customFormat="false" ht="20" hidden="false" customHeight="true" outlineLevel="0" collapsed="false">
      <c r="A242" s="175"/>
      <c r="B242" s="175" t="s">
        <v>110</v>
      </c>
      <c r="C242" s="175" t="s">
        <v>111</v>
      </c>
      <c r="E242" s="175"/>
      <c r="F242" s="175" t="s">
        <v>110</v>
      </c>
      <c r="G242" s="175" t="s">
        <v>111</v>
      </c>
    </row>
    <row r="243" customFormat="false" ht="20" hidden="false" customHeight="true" outlineLevel="0" collapsed="false">
      <c r="A243" s="175" t="s">
        <v>112</v>
      </c>
      <c r="B243" s="175"/>
      <c r="C243" s="175"/>
      <c r="E243" s="175" t="s">
        <v>112</v>
      </c>
      <c r="F243" s="175"/>
      <c r="G243" s="175"/>
    </row>
    <row r="244" customFormat="false" ht="20" hidden="false" customHeight="true" outlineLevel="0" collapsed="false">
      <c r="A244" s="175" t="s">
        <v>113</v>
      </c>
      <c r="B244" s="175"/>
      <c r="C244" s="175"/>
      <c r="E244" s="175" t="s">
        <v>113</v>
      </c>
      <c r="F244" s="175"/>
      <c r="G244" s="175"/>
    </row>
    <row r="245" customFormat="false" ht="20" hidden="false" customHeight="true" outlineLevel="0" collapsed="false">
      <c r="A245" s="175" t="s">
        <v>114</v>
      </c>
      <c r="B245" s="175"/>
      <c r="C245" s="175"/>
      <c r="E245" s="175" t="s">
        <v>114</v>
      </c>
      <c r="F245" s="175"/>
      <c r="G245" s="175"/>
    </row>
    <row r="246" customFormat="false" ht="20" hidden="false" customHeight="true" outlineLevel="0" collapsed="false">
      <c r="A246" s="175" t="s">
        <v>115</v>
      </c>
      <c r="B246" s="175"/>
      <c r="C246" s="175"/>
      <c r="E246" s="175" t="s">
        <v>115</v>
      </c>
      <c r="F246" s="175"/>
      <c r="G246" s="175"/>
    </row>
    <row r="247" customFormat="false" ht="20" hidden="false" customHeight="true" outlineLevel="0" collapsed="false">
      <c r="A247" s="175" t="s">
        <v>116</v>
      </c>
      <c r="B247" s="175"/>
      <c r="C247" s="175"/>
      <c r="E247" s="175" t="s">
        <v>116</v>
      </c>
      <c r="F247" s="175"/>
      <c r="G247" s="175"/>
    </row>
    <row r="248" customFormat="false" ht="20" hidden="false" customHeight="true" outlineLevel="0" collapsed="false">
      <c r="A248" s="171"/>
      <c r="B248" s="172"/>
      <c r="C248" s="167"/>
      <c r="E248" s="171"/>
      <c r="F248" s="172"/>
      <c r="G248" s="167"/>
    </row>
    <row r="249" customFormat="false" ht="20" hidden="false" customHeight="true" outlineLevel="0" collapsed="false">
      <c r="A249" s="171"/>
      <c r="B249" s="176"/>
      <c r="C249" s="177"/>
      <c r="E249" s="171"/>
      <c r="F249" s="176"/>
      <c r="G249" s="177"/>
    </row>
    <row r="250" customFormat="false" ht="20" hidden="false" customHeight="true" outlineLevel="0" collapsed="false">
      <c r="A250" s="171"/>
      <c r="B250" s="174" t="s">
        <v>110</v>
      </c>
      <c r="C250" s="178" t="s">
        <v>93</v>
      </c>
      <c r="E250" s="171"/>
      <c r="F250" s="174" t="s">
        <v>110</v>
      </c>
      <c r="G250" s="178" t="s">
        <v>93</v>
      </c>
    </row>
    <row r="251" customFormat="false" ht="20" hidden="false" customHeight="true" outlineLevel="0" collapsed="false">
      <c r="A251" s="179"/>
      <c r="B251" s="180"/>
      <c r="C251" s="181"/>
      <c r="E251" s="179"/>
      <c r="F251" s="180"/>
      <c r="G251" s="181"/>
    </row>
  </sheetData>
  <sheetProtection sheet="true" objects="true" scenarios="true"/>
  <mergeCells count="48">
    <mergeCell ref="A7:C7"/>
    <mergeCell ref="E7:G7"/>
    <mergeCell ref="A9:C9"/>
    <mergeCell ref="E9:G9"/>
    <mergeCell ref="A28:C28"/>
    <mergeCell ref="E28:G28"/>
    <mergeCell ref="A30:C30"/>
    <mergeCell ref="E30:G30"/>
    <mergeCell ref="A49:C49"/>
    <mergeCell ref="E49:G49"/>
    <mergeCell ref="A51:C51"/>
    <mergeCell ref="E51:G51"/>
    <mergeCell ref="A70:C70"/>
    <mergeCell ref="E70:G70"/>
    <mergeCell ref="A72:C72"/>
    <mergeCell ref="E72:G72"/>
    <mergeCell ref="A91:C91"/>
    <mergeCell ref="E91:G91"/>
    <mergeCell ref="A93:C93"/>
    <mergeCell ref="E93:G93"/>
    <mergeCell ref="A112:C112"/>
    <mergeCell ref="E112:G112"/>
    <mergeCell ref="A114:C114"/>
    <mergeCell ref="E114:G114"/>
    <mergeCell ref="A133:C133"/>
    <mergeCell ref="E133:G133"/>
    <mergeCell ref="A135:C135"/>
    <mergeCell ref="E135:G135"/>
    <mergeCell ref="A154:C154"/>
    <mergeCell ref="E154:G154"/>
    <mergeCell ref="A156:C156"/>
    <mergeCell ref="E156:G156"/>
    <mergeCell ref="A175:C175"/>
    <mergeCell ref="E175:G175"/>
    <mergeCell ref="A177:C177"/>
    <mergeCell ref="E177:G177"/>
    <mergeCell ref="A196:C196"/>
    <mergeCell ref="E196:G196"/>
    <mergeCell ref="A198:C198"/>
    <mergeCell ref="E198:G198"/>
    <mergeCell ref="A217:C217"/>
    <mergeCell ref="E217:G217"/>
    <mergeCell ref="A219:C219"/>
    <mergeCell ref="E219:G219"/>
    <mergeCell ref="A238:C238"/>
    <mergeCell ref="E238:G238"/>
    <mergeCell ref="A240:C240"/>
    <mergeCell ref="E240:G240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42" man="true" max="16383" min="0"/>
    <brk id="84" man="true" max="16383" min="0"/>
    <brk id="126" man="true" max="16383" min="0"/>
    <brk id="168" man="true" max="16383" min="0"/>
    <brk id="210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10.7421875" defaultRowHeight="12.5" zeroHeight="false" outlineLevelRow="0" outlineLevelCol="0"/>
  <cols>
    <col collapsed="false" customWidth="true" hidden="false" outlineLevel="0" max="1" min="1" style="0" width="3.51"/>
    <col collapsed="false" customWidth="true" hidden="false" outlineLevel="0" max="2" min="2" style="1" width="20.37"/>
    <col collapsed="false" customWidth="true" hidden="false" outlineLevel="0" max="3" min="3" style="1" width="17.28"/>
    <col collapsed="false" customWidth="true" hidden="false" outlineLevel="0" max="4" min="4" style="1" width="17.55"/>
    <col collapsed="false" customWidth="true" hidden="false" outlineLevel="0" max="5" min="5" style="182" width="28.89"/>
  </cols>
  <sheetData>
    <row r="1" customFormat="false" ht="16" hidden="false" customHeight="false" outlineLevel="0" collapsed="false">
      <c r="A1" s="183" t="s">
        <v>117</v>
      </c>
      <c r="B1" s="183"/>
      <c r="C1" s="183"/>
      <c r="D1" s="183"/>
      <c r="E1" s="183"/>
    </row>
    <row r="2" customFormat="false" ht="12.5" hidden="false" customHeight="false" outlineLevel="0" collapsed="false">
      <c r="A2" s="3"/>
      <c r="B2" s="2"/>
      <c r="C2" s="2"/>
      <c r="D2" s="2"/>
      <c r="E2" s="21"/>
      <c r="G2" s="184" t="s">
        <v>118</v>
      </c>
      <c r="H2" s="7"/>
      <c r="I2" s="7"/>
      <c r="J2" s="7"/>
      <c r="K2" s="7"/>
      <c r="L2" s="7"/>
    </row>
    <row r="3" customFormat="false" ht="12.5" hidden="false" customHeight="false" outlineLevel="0" collapsed="false">
      <c r="A3" s="3"/>
      <c r="B3" s="2"/>
      <c r="C3" s="2"/>
      <c r="D3" s="2"/>
      <c r="E3" s="21"/>
      <c r="G3" s="184" t="s">
        <v>119</v>
      </c>
      <c r="H3" s="7"/>
      <c r="I3" s="7"/>
      <c r="J3" s="7"/>
      <c r="K3" s="7"/>
      <c r="L3" s="7"/>
    </row>
    <row r="4" s="185" customFormat="true" ht="13" hidden="false" customHeight="false" outlineLevel="0" collapsed="false">
      <c r="A4" s="25" t="s">
        <v>9</v>
      </c>
      <c r="B4" s="26" t="s">
        <v>10</v>
      </c>
      <c r="C4" s="26" t="s">
        <v>11</v>
      </c>
      <c r="D4" s="26" t="s">
        <v>12</v>
      </c>
      <c r="E4" s="26" t="s">
        <v>120</v>
      </c>
      <c r="G4" s="184" t="s">
        <v>121</v>
      </c>
      <c r="H4" s="186"/>
      <c r="I4" s="186"/>
      <c r="J4" s="186"/>
      <c r="K4" s="186"/>
      <c r="L4" s="186"/>
    </row>
    <row r="5" customFormat="false" ht="12.5" hidden="false" customHeight="false" outlineLevel="0" collapsed="false">
      <c r="A5" s="3" t="n">
        <v>1</v>
      </c>
      <c r="B5" s="2" t="str">
        <f aca="false">Gruppenspiele!M7</f>
        <v>Richter</v>
      </c>
      <c r="C5" s="2" t="str">
        <f aca="false">VLOOKUP(B5,Teilnehmer!$B$6:$D$21,2,0)</f>
        <v>Laurenz</v>
      </c>
      <c r="D5" s="2" t="n">
        <f aca="false">VLOOKUP(B5,Teilnehmer!$B$6:$D$21,3,0)</f>
        <v>0</v>
      </c>
      <c r="E5" s="2" t="s">
        <v>17</v>
      </c>
      <c r="G5" s="184" t="s">
        <v>122</v>
      </c>
      <c r="H5" s="7"/>
      <c r="I5" s="7"/>
      <c r="J5" s="7"/>
      <c r="K5" s="7"/>
      <c r="L5" s="7"/>
    </row>
    <row r="6" customFormat="false" ht="12.5" hidden="false" customHeight="false" outlineLevel="0" collapsed="false">
      <c r="A6" s="3" t="n">
        <v>2</v>
      </c>
      <c r="B6" s="2" t="str">
        <f aca="false">Gruppenspiele!M113</f>
        <v>Settnik</v>
      </c>
      <c r="C6" s="2" t="str">
        <f aca="false">VLOOKUP(B6,Teilnehmer!$B$6:$D$21,2,0)</f>
        <v>Johannes</v>
      </c>
      <c r="D6" s="2" t="n">
        <f aca="false">VLOOKUP(B6,Teilnehmer!$B$6:$D$21,3,0)</f>
        <v>0</v>
      </c>
      <c r="E6" s="2" t="s">
        <v>36</v>
      </c>
      <c r="G6" s="184" t="s">
        <v>123</v>
      </c>
      <c r="H6" s="7"/>
      <c r="I6" s="7"/>
      <c r="J6" s="7"/>
      <c r="K6" s="7"/>
      <c r="L6" s="7"/>
    </row>
    <row r="7" customFormat="false" ht="12.5" hidden="false" customHeight="false" outlineLevel="0" collapsed="false">
      <c r="A7" s="3" t="n">
        <v>3</v>
      </c>
      <c r="B7" s="2" t="str">
        <f aca="false">Gruppenspiele!M43</f>
        <v>Haveneth</v>
      </c>
      <c r="C7" s="2" t="str">
        <f aca="false">VLOOKUP(B7,Teilnehmer!$B$6:$D$21,2,0)</f>
        <v>Finn</v>
      </c>
      <c r="D7" s="2" t="n">
        <f aca="false">VLOOKUP(B7,Teilnehmer!$B$6:$D$21,3,0)</f>
        <v>0</v>
      </c>
      <c r="E7" s="2" t="s">
        <v>35</v>
      </c>
      <c r="G7" s="184" t="s">
        <v>124</v>
      </c>
      <c r="H7" s="7"/>
      <c r="I7" s="7"/>
      <c r="J7" s="7"/>
      <c r="K7" s="7"/>
      <c r="L7" s="7"/>
    </row>
    <row r="8" customFormat="false" ht="12.5" hidden="false" customHeight="false" outlineLevel="0" collapsed="false">
      <c r="A8" s="3" t="n">
        <v>4</v>
      </c>
      <c r="B8" s="2" t="str">
        <f aca="false">Gruppenspiele!M77</f>
        <v>Mattheuer</v>
      </c>
      <c r="C8" s="2" t="str">
        <f aca="false">VLOOKUP(B8,Teilnehmer!$B$6:$D$21,2,0)</f>
        <v>Kai-Luca</v>
      </c>
      <c r="D8" s="2" t="n">
        <f aca="false">VLOOKUP(B8,Teilnehmer!$B$6:$D$21,3,0)</f>
        <v>0</v>
      </c>
      <c r="E8" s="2" t="s">
        <v>25</v>
      </c>
      <c r="G8" s="184" t="s">
        <v>125</v>
      </c>
      <c r="H8" s="7"/>
      <c r="I8" s="7"/>
      <c r="J8" s="7"/>
      <c r="K8" s="7"/>
      <c r="L8" s="7"/>
    </row>
    <row r="9" customFormat="false" ht="12.5" hidden="false" customHeight="false" outlineLevel="0" collapsed="false">
      <c r="A9" s="3" t="n">
        <v>5</v>
      </c>
      <c r="B9" s="2" t="str">
        <f aca="false">Gruppenspiele!M8</f>
        <v>Farooq</v>
      </c>
      <c r="C9" s="2" t="str">
        <f aca="false">VLOOKUP(B9,Teilnehmer!$B$6:$D$21,2,0)</f>
        <v>Badar</v>
      </c>
      <c r="D9" s="2" t="n">
        <f aca="false">VLOOKUP(B9,Teilnehmer!$B$6:$D$21,3,0)</f>
        <v>0</v>
      </c>
      <c r="E9" s="2" t="s">
        <v>20</v>
      </c>
      <c r="G9" s="184" t="s">
        <v>126</v>
      </c>
      <c r="H9" s="7"/>
      <c r="I9" s="7"/>
      <c r="J9" s="7"/>
      <c r="K9" s="7"/>
      <c r="L9" s="7"/>
    </row>
    <row r="10" customFormat="false" ht="12.5" hidden="false" customHeight="false" outlineLevel="0" collapsed="false">
      <c r="A10" s="3" t="n">
        <v>6</v>
      </c>
      <c r="B10" s="2" t="str">
        <f aca="false">Gruppenspiele!M112</f>
        <v>Bednarz, Luis</v>
      </c>
      <c r="C10" s="2" t="str">
        <f aca="false">VLOOKUP(B10,Teilnehmer!$B$6:$D$21,2,0)</f>
        <v>Luis</v>
      </c>
      <c r="D10" s="2" t="n">
        <f aca="false">VLOOKUP(B10,Teilnehmer!$B$6:$D$21,3,0)</f>
        <v>0</v>
      </c>
      <c r="E10" s="2" t="s">
        <v>29</v>
      </c>
      <c r="G10" s="184" t="s">
        <v>127</v>
      </c>
      <c r="H10" s="7"/>
      <c r="I10" s="7"/>
      <c r="J10" s="7"/>
      <c r="K10" s="7"/>
      <c r="L10" s="7"/>
    </row>
    <row r="11" customFormat="false" ht="12.5" hidden="false" customHeight="false" outlineLevel="0" collapsed="false">
      <c r="A11" s="3" t="n">
        <v>7</v>
      </c>
      <c r="B11" s="2" t="str">
        <f aca="false">Gruppenspiele!M42</f>
        <v>Bednarz, Jannis</v>
      </c>
      <c r="C11" s="2" t="str">
        <f aca="false">VLOOKUP(B11,Teilnehmer!$B$6:$D$21,2,0)</f>
        <v>Jannis</v>
      </c>
      <c r="D11" s="2" t="n">
        <f aca="false">VLOOKUP(B11,Teilnehmer!$B$6:$D$21,3,0)</f>
        <v>0</v>
      </c>
      <c r="E11" s="2" t="s">
        <v>21</v>
      </c>
      <c r="G11" s="184" t="s">
        <v>128</v>
      </c>
      <c r="H11" s="7"/>
      <c r="I11" s="7"/>
      <c r="J11" s="7"/>
      <c r="K11" s="7"/>
      <c r="L11" s="7"/>
    </row>
    <row r="12" customFormat="false" ht="12.5" hidden="false" customHeight="false" outlineLevel="0" collapsed="false">
      <c r="A12" s="187" t="n">
        <v>8</v>
      </c>
      <c r="B12" s="188" t="str">
        <f aca="false">Gruppenspiele!M78</f>
        <v>Winkels</v>
      </c>
      <c r="C12" s="188" t="str">
        <f aca="false">VLOOKUP(B12,Teilnehmer!$B$6:$D$21,2,0)</f>
        <v>Joel</v>
      </c>
      <c r="D12" s="188" t="n">
        <f aca="false">VLOOKUP(B12,Teilnehmer!$B$6:$D$21,3,0)</f>
        <v>0</v>
      </c>
      <c r="E12" s="188" t="s">
        <v>32</v>
      </c>
    </row>
    <row r="13" customFormat="false" ht="12.5" hidden="false" customHeight="false" outlineLevel="0" collapsed="false">
      <c r="A13" s="3" t="n">
        <v>9</v>
      </c>
      <c r="B13" s="2" t="str">
        <f aca="false">Gruppenspiele!M9</f>
        <v>Romanovic</v>
      </c>
      <c r="C13" s="2" t="str">
        <f aca="false">VLOOKUP(B13,Teilnehmer!$B$6:$D$21,2,0)</f>
        <v>Miloje</v>
      </c>
      <c r="D13" s="2" t="n">
        <f aca="false">VLOOKUP(B13,Teilnehmer!$B$6:$D$21,3,0)</f>
        <v>0</v>
      </c>
      <c r="E13" s="2" t="s">
        <v>24</v>
      </c>
    </row>
    <row r="14" customFormat="false" ht="12.5" hidden="false" customHeight="false" outlineLevel="0" collapsed="false">
      <c r="A14" s="3" t="n">
        <v>10</v>
      </c>
      <c r="B14" s="2" t="str">
        <f aca="false">Gruppenspiele!M115</f>
        <v>Freilos</v>
      </c>
      <c r="C14" s="2" t="str">
        <f aca="false">VLOOKUP(B14,Teilnehmer!$B$6:$D$21,2,0)</f>
        <v>Freilos</v>
      </c>
      <c r="D14" s="2" t="n">
        <f aca="false">VLOOKUP(B14,Teilnehmer!$B$6:$D$21,3,0)</f>
        <v>0</v>
      </c>
      <c r="E14" s="2" t="s">
        <v>59</v>
      </c>
    </row>
    <row r="15" customFormat="false" ht="12.5" hidden="false" customHeight="false" outlineLevel="0" collapsed="false">
      <c r="A15" s="3" t="n">
        <v>11</v>
      </c>
      <c r="B15" s="2" t="str">
        <f aca="false">Gruppenspiele!M45</f>
        <v>Spanjaard, Andreas</v>
      </c>
      <c r="C15" s="2" t="str">
        <f aca="false">VLOOKUP(B15,Teilnehmer!$B$6:$D$21,2,0)</f>
        <v>Andreas</v>
      </c>
      <c r="D15" s="2" t="n">
        <f aca="false">VLOOKUP(B15,Teilnehmer!$B$6:$D$21,3,0)</f>
        <v>0</v>
      </c>
      <c r="E15" s="2" t="s">
        <v>42</v>
      </c>
    </row>
    <row r="16" customFormat="false" ht="12.5" hidden="false" customHeight="false" outlineLevel="0" collapsed="false">
      <c r="A16" s="3" t="n">
        <v>12</v>
      </c>
      <c r="B16" s="2" t="str">
        <f aca="false">Gruppenspiele!M79</f>
        <v>Abdalah</v>
      </c>
      <c r="C16" s="2" t="str">
        <f aca="false">VLOOKUP(B16,Teilnehmer!$B$6:$D$21,2,0)</f>
        <v>Lawand</v>
      </c>
      <c r="D16" s="2" t="n">
        <f aca="false">VLOOKUP(B16,Teilnehmer!$B$6:$D$21,3,0)</f>
        <v>0</v>
      </c>
      <c r="E16" s="2" t="s">
        <v>49</v>
      </c>
    </row>
    <row r="17" customFormat="false" ht="12.5" hidden="false" customHeight="false" outlineLevel="0" collapsed="false">
      <c r="A17" s="3" t="n">
        <v>13</v>
      </c>
      <c r="B17" s="2" t="str">
        <f aca="false">Gruppenspiele!M10</f>
        <v>Freilos</v>
      </c>
      <c r="C17" s="2" t="str">
        <f aca="false">VLOOKUP(B17,Teilnehmer!$B$6:$D$21,2,0)</f>
        <v>Freilos</v>
      </c>
      <c r="D17" s="2" t="n">
        <f aca="false">VLOOKUP(B17,Teilnehmer!$B$6:$D$21,3,0)</f>
        <v>0</v>
      </c>
      <c r="E17" s="2" t="s">
        <v>28</v>
      </c>
    </row>
    <row r="18" customFormat="false" ht="12.5" hidden="false" customHeight="false" outlineLevel="0" collapsed="false">
      <c r="A18" s="3" t="n">
        <v>14</v>
      </c>
      <c r="B18" s="2" t="str">
        <f aca="false">Gruppenspiele!M114</f>
        <v>Alabed</v>
      </c>
      <c r="C18" s="2" t="str">
        <f aca="false">VLOOKUP(B18,Teilnehmer!$B$6:$D$21,2,0)</f>
        <v>Khaled</v>
      </c>
      <c r="D18" s="2" t="n">
        <f aca="false">VLOOKUP(B18,Teilnehmer!$B$6:$D$21,3,0)</f>
        <v>0</v>
      </c>
      <c r="E18" s="2" t="s">
        <v>50</v>
      </c>
    </row>
    <row r="19" customFormat="false" ht="12.5" hidden="false" customHeight="false" outlineLevel="0" collapsed="false">
      <c r="A19" s="3" t="n">
        <v>15</v>
      </c>
      <c r="B19" s="2" t="str">
        <f aca="false">Gruppenspiele!M44</f>
        <v>Spanjaard</v>
      </c>
      <c r="C19" s="2" t="str">
        <f aca="false">VLOOKUP(B19,Teilnehmer!$B$6:$D$21,2,0)</f>
        <v>Fiete</v>
      </c>
      <c r="D19" s="2" t="n">
        <f aca="false">VLOOKUP(B19,Teilnehmer!$B$6:$D$21,3,0)</f>
        <v>0</v>
      </c>
      <c r="E19" s="2" t="s">
        <v>39</v>
      </c>
    </row>
    <row r="20" customFormat="false" ht="12.5" hidden="false" customHeight="false" outlineLevel="0" collapsed="false">
      <c r="A20" s="3" t="n">
        <v>16</v>
      </c>
      <c r="B20" s="189" t="str">
        <f aca="false">Gruppenspiele!M80</f>
        <v>Freilos</v>
      </c>
      <c r="C20" s="2" t="str">
        <f aca="false">VLOOKUP(B20,Teilnehmer!$B$6:$D$21,2,0)</f>
        <v>Freilos</v>
      </c>
      <c r="D20" s="2" t="n">
        <f aca="false">VLOOKUP(B20,Teilnehmer!$B$6:$D$21,3,0)</f>
        <v>0</v>
      </c>
      <c r="E20" s="189" t="s">
        <v>53</v>
      </c>
    </row>
  </sheetData>
  <sheetProtection sheet="true" selectLockedCells="true"/>
  <mergeCells count="1">
    <mergeCell ref="A1:E1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D5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Q12" activeCellId="0" sqref="Q12"/>
    </sheetView>
  </sheetViews>
  <sheetFormatPr defaultColWidth="10.7421875" defaultRowHeight="13" zeroHeight="false" outlineLevelRow="0" outlineLevelCol="0"/>
  <cols>
    <col collapsed="false" customWidth="true" hidden="false" outlineLevel="0" max="1" min="1" style="190" width="3.24"/>
    <col collapsed="false" customWidth="true" hidden="false" outlineLevel="0" max="2" min="2" style="191" width="3.64"/>
    <col collapsed="false" customWidth="true" hidden="false" outlineLevel="0" max="3" min="3" style="192" width="12.42"/>
    <col collapsed="false" customWidth="true" hidden="false" outlineLevel="0" max="4" min="4" style="193" width="3.64"/>
    <col collapsed="false" customWidth="true" hidden="false" outlineLevel="0" max="5" min="5" style="190" width="3.64"/>
    <col collapsed="false" customWidth="true" hidden="false" outlineLevel="0" max="6" min="6" style="0" width="3.64"/>
    <col collapsed="false" customWidth="true" hidden="false" outlineLevel="0" max="7" min="7" style="190" width="3.24"/>
    <col collapsed="false" customWidth="true" hidden="false" outlineLevel="0" max="8" min="8" style="191" width="3.64"/>
    <col collapsed="false" customWidth="true" hidden="false" outlineLevel="0" max="9" min="9" style="192" width="12.42"/>
    <col collapsed="false" customWidth="true" hidden="false" outlineLevel="0" max="10" min="10" style="193" width="3.64"/>
    <col collapsed="false" customWidth="true" hidden="false" outlineLevel="0" max="11" min="11" style="190" width="3.64"/>
    <col collapsed="false" customWidth="true" hidden="false" outlineLevel="0" max="12" min="12" style="0" width="3.64"/>
    <col collapsed="false" customWidth="true" hidden="false" outlineLevel="0" max="13" min="13" style="190" width="4.17"/>
    <col collapsed="false" customWidth="true" hidden="false" outlineLevel="0" max="14" min="14" style="191" width="3.64"/>
    <col collapsed="false" customWidth="true" hidden="false" outlineLevel="0" max="15" min="15" style="192" width="12.42"/>
    <col collapsed="false" customWidth="true" hidden="false" outlineLevel="0" max="16" min="16" style="193" width="3.64"/>
    <col collapsed="false" customWidth="true" hidden="false" outlineLevel="0" max="17" min="17" style="190" width="3.64"/>
    <col collapsed="false" customWidth="true" hidden="false" outlineLevel="0" max="18" min="18" style="0" width="3.64"/>
    <col collapsed="false" customWidth="true" hidden="false" outlineLevel="0" max="19" min="19" style="190" width="4.17"/>
    <col collapsed="false" customWidth="true" hidden="false" outlineLevel="0" max="20" min="20" style="194" width="3.64"/>
    <col collapsed="false" customWidth="true" hidden="false" outlineLevel="0" max="21" min="21" style="192" width="12.42"/>
    <col collapsed="false" customWidth="true" hidden="false" outlineLevel="0" max="22" min="22" style="193" width="3.64"/>
    <col collapsed="false" customWidth="true" hidden="false" outlineLevel="0" max="23" min="23" style="190" width="3.64"/>
    <col collapsed="false" customWidth="true" hidden="false" outlineLevel="0" max="24" min="24" style="0" width="3.64"/>
    <col collapsed="false" customWidth="true" hidden="false" outlineLevel="0" max="25" min="25" style="190" width="4.17"/>
    <col collapsed="false" customWidth="true" hidden="false" outlineLevel="0" max="26" min="26" style="191" width="8.64"/>
    <col collapsed="false" customWidth="true" hidden="false" outlineLevel="0" max="27" min="27" style="192" width="15.8"/>
    <col collapsed="false" customWidth="true" hidden="false" outlineLevel="0" max="28" min="28" style="193" width="23.08"/>
    <col collapsed="false" customWidth="true" hidden="false" outlineLevel="0" max="29" min="29" style="190" width="25.38"/>
  </cols>
  <sheetData>
    <row r="1" customFormat="false" ht="25" hidden="false" customHeight="true" outlineLevel="0" collapsed="false">
      <c r="A1" s="195" t="s">
        <v>129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6"/>
      <c r="S1" s="197"/>
      <c r="T1" s="198"/>
      <c r="U1" s="198"/>
      <c r="V1" s="199"/>
      <c r="W1" s="199"/>
      <c r="X1" s="199"/>
      <c r="Y1" s="199"/>
      <c r="Z1" s="199"/>
      <c r="AA1" s="199"/>
      <c r="AB1" s="199"/>
      <c r="AC1" s="199"/>
    </row>
    <row r="2" s="9" customFormat="true" ht="12.75" hidden="false" customHeight="true" outlineLevel="0" collapsed="false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="71" customFormat="true" ht="15" hidden="false" customHeight="true" outlineLevel="0" collapsed="false">
      <c r="A3" s="200" t="s">
        <v>130</v>
      </c>
      <c r="B3" s="200"/>
      <c r="C3" s="200"/>
      <c r="D3" s="200"/>
      <c r="E3" s="200"/>
      <c r="F3" s="76"/>
      <c r="G3" s="200" t="s">
        <v>131</v>
      </c>
      <c r="H3" s="200"/>
      <c r="I3" s="200"/>
      <c r="J3" s="200"/>
      <c r="K3" s="200"/>
      <c r="L3" s="76"/>
      <c r="M3" s="200" t="s">
        <v>132</v>
      </c>
      <c r="N3" s="200"/>
      <c r="O3" s="200"/>
      <c r="P3" s="200"/>
      <c r="Q3" s="200"/>
      <c r="R3" s="76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</row>
    <row r="4" s="9" customFormat="true" ht="12.75" hidden="false" customHeight="true" outlineLevel="0" collapsed="false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</row>
    <row r="5" s="203" customFormat="true" ht="16" hidden="false" customHeight="false" outlineLevel="0" collapsed="false">
      <c r="A5" s="125"/>
      <c r="B5" s="95"/>
      <c r="C5" s="201"/>
      <c r="D5" s="202"/>
      <c r="E5" s="125"/>
      <c r="F5" s="74"/>
      <c r="G5" s="125"/>
      <c r="H5" s="95"/>
      <c r="I5" s="201"/>
      <c r="J5" s="202"/>
      <c r="K5" s="125"/>
      <c r="L5" s="74"/>
      <c r="M5" s="125"/>
      <c r="N5" s="95"/>
      <c r="O5" s="201" t="s">
        <v>133</v>
      </c>
      <c r="P5" s="202"/>
      <c r="Q5" s="125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9"/>
    </row>
    <row r="6" s="203" customFormat="true" ht="15" hidden="false" customHeight="false" outlineLevel="0" collapsed="false">
      <c r="A6" s="204" t="n">
        <v>1</v>
      </c>
      <c r="B6" s="98" t="n">
        <v>1</v>
      </c>
      <c r="C6" s="205" t="str">
        <f aca="false">IF(B6="","",VLOOKUP(B6,Spieler,2))</f>
        <v>Richter</v>
      </c>
      <c r="D6" s="201"/>
      <c r="E6" s="206" t="n">
        <v>3</v>
      </c>
      <c r="F6" s="74"/>
      <c r="G6" s="204" t="s">
        <v>134</v>
      </c>
      <c r="H6" s="98" t="n">
        <f aca="false">IF(OR(E6="",E9=""),"",IF(E6&gt;E9,B6,B9))</f>
        <v>1</v>
      </c>
      <c r="I6" s="205" t="str">
        <f aca="false">IF(H6="","",VLOOKUP(H6,Spieler,2))</f>
        <v>Richter</v>
      </c>
      <c r="J6" s="201"/>
      <c r="K6" s="206" t="n">
        <v>3</v>
      </c>
      <c r="L6" s="74"/>
      <c r="M6" s="204" t="s">
        <v>135</v>
      </c>
      <c r="N6" s="98" t="n">
        <f aca="false">IF(OR(K6="",K9=""),"",IF(K6&gt;K9,H6,H9))</f>
        <v>1</v>
      </c>
      <c r="O6" s="205" t="str">
        <f aca="false">IF(N6="","",VLOOKUP(N6,Spieler,2))</f>
        <v>Richter</v>
      </c>
      <c r="P6" s="201"/>
      <c r="Q6" s="206" t="n">
        <v>3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9"/>
    </row>
    <row r="7" s="203" customFormat="true" ht="13.5" hidden="false" customHeight="true" outlineLevel="0" collapsed="false">
      <c r="A7" s="207" t="n">
        <v>1</v>
      </c>
      <c r="B7" s="108"/>
      <c r="C7" s="208"/>
      <c r="D7" s="209"/>
      <c r="E7" s="209"/>
      <c r="F7" s="74"/>
      <c r="G7" s="207" t="n">
        <v>9</v>
      </c>
      <c r="H7" s="108"/>
      <c r="I7" s="208"/>
      <c r="J7" s="209"/>
      <c r="K7" s="209"/>
      <c r="L7" s="74"/>
      <c r="M7" s="207" t="n">
        <v>17</v>
      </c>
      <c r="N7" s="108"/>
      <c r="O7" s="208"/>
      <c r="P7" s="209"/>
      <c r="Q7" s="209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9"/>
    </row>
    <row r="8" s="203" customFormat="true" ht="12.75" hidden="false" customHeight="true" outlineLevel="0" collapsed="false">
      <c r="A8" s="207"/>
      <c r="B8" s="108"/>
      <c r="C8" s="208"/>
      <c r="D8" s="209"/>
      <c r="E8" s="209"/>
      <c r="F8" s="74"/>
      <c r="G8" s="207"/>
      <c r="H8" s="108"/>
      <c r="I8" s="208"/>
      <c r="J8" s="209"/>
      <c r="K8" s="209"/>
      <c r="L8" s="74"/>
      <c r="M8" s="207"/>
      <c r="N8" s="108"/>
      <c r="O8" s="208"/>
      <c r="P8" s="209"/>
      <c r="Q8" s="209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9"/>
    </row>
    <row r="9" s="203" customFormat="true" ht="15" hidden="false" customHeight="false" outlineLevel="0" collapsed="false">
      <c r="A9" s="210" t="n">
        <v>2</v>
      </c>
      <c r="B9" s="117" t="n">
        <v>2</v>
      </c>
      <c r="C9" s="202" t="str">
        <f aca="false">IF(B9="","",VLOOKUP(B9,Spieler,2))</f>
        <v>Settnik</v>
      </c>
      <c r="D9" s="202"/>
      <c r="E9" s="211" t="n">
        <v>0</v>
      </c>
      <c r="F9" s="74"/>
      <c r="G9" s="210" t="s">
        <v>136</v>
      </c>
      <c r="H9" s="117" t="n">
        <f aca="false">IF(OR(E12="",E15=""),"",IF(E12&gt;E15,B12,B15))</f>
        <v>4</v>
      </c>
      <c r="I9" s="202" t="str">
        <f aca="false">IF(H9="","",VLOOKUP(H9,Spieler,2))</f>
        <v>Mattheuer</v>
      </c>
      <c r="J9" s="202"/>
      <c r="K9" s="211" t="n">
        <v>2</v>
      </c>
      <c r="L9" s="74"/>
      <c r="M9" s="210" t="s">
        <v>137</v>
      </c>
      <c r="N9" s="117" t="n">
        <f aca="false">IF(OR(K12="",K15=""),"",IF(K12&gt;K15,H12,H15))</f>
        <v>7</v>
      </c>
      <c r="O9" s="202" t="str">
        <f aca="false">IF(N9="","",VLOOKUP(N9,Spieler,2))</f>
        <v>Bednarz, Jannis</v>
      </c>
      <c r="P9" s="202"/>
      <c r="Q9" s="211" t="n">
        <v>2</v>
      </c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9"/>
    </row>
    <row r="10" customFormat="false" ht="15.5" hidden="false" customHeight="false" outlineLevel="0" collapsed="false">
      <c r="A10" s="125"/>
      <c r="B10" s="95"/>
      <c r="C10" s="201"/>
      <c r="D10" s="201"/>
      <c r="E10" s="125"/>
      <c r="F10" s="152"/>
      <c r="G10" s="125"/>
      <c r="H10" s="95"/>
      <c r="I10" s="201"/>
      <c r="J10" s="201"/>
      <c r="K10" s="125"/>
      <c r="L10" s="152"/>
      <c r="M10" s="125"/>
      <c r="N10" s="95"/>
      <c r="O10" s="201"/>
      <c r="P10" s="201"/>
      <c r="Q10" s="125"/>
      <c r="R10" s="152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9"/>
    </row>
    <row r="11" customFormat="false" ht="16" hidden="false" customHeight="false" outlineLevel="0" collapsed="false">
      <c r="A11" s="125"/>
      <c r="B11" s="95"/>
      <c r="C11" s="201"/>
      <c r="D11" s="201"/>
      <c r="E11" s="125"/>
      <c r="F11" s="152"/>
      <c r="G11" s="125"/>
      <c r="H11" s="95"/>
      <c r="I11" s="201"/>
      <c r="J11" s="201"/>
      <c r="K11" s="125"/>
      <c r="L11" s="152"/>
      <c r="M11" s="125"/>
      <c r="N11" s="95"/>
      <c r="O11" s="201" t="s">
        <v>138</v>
      </c>
      <c r="P11" s="201"/>
      <c r="Q11" s="125"/>
      <c r="R11" s="152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9"/>
    </row>
    <row r="12" customFormat="false" ht="15.5" hidden="false" customHeight="false" outlineLevel="0" collapsed="false">
      <c r="A12" s="204" t="n">
        <v>3</v>
      </c>
      <c r="B12" s="98" t="n">
        <v>3</v>
      </c>
      <c r="C12" s="205" t="str">
        <f aca="false">IF(B12="","",VLOOKUP(B12,Spieler,2))</f>
        <v>Haveneth</v>
      </c>
      <c r="D12" s="205"/>
      <c r="E12" s="206" t="n">
        <v>0</v>
      </c>
      <c r="F12" s="74"/>
      <c r="G12" s="204" t="s">
        <v>139</v>
      </c>
      <c r="H12" s="98" t="n">
        <f aca="false">IF(OR(E18="",E21=""),"",IF(E18&gt;E21,B18,B21))</f>
        <v>6</v>
      </c>
      <c r="I12" s="205" t="str">
        <f aca="false">IF(H12="","",VLOOKUP(H12,Spieler,2))</f>
        <v>Bednarz, Luis</v>
      </c>
      <c r="J12" s="205"/>
      <c r="K12" s="206" t="n">
        <v>0</v>
      </c>
      <c r="L12" s="74"/>
      <c r="M12" s="204" t="s">
        <v>140</v>
      </c>
      <c r="N12" s="98" t="n">
        <f aca="false">IF(OR(K6="",K9=""),"",IF(K6&lt;K9,H6,H9))</f>
        <v>4</v>
      </c>
      <c r="O12" s="205" t="str">
        <f aca="false">IF(N12="","",VLOOKUP(N12,Spieler,2))</f>
        <v>Mattheuer</v>
      </c>
      <c r="P12" s="205"/>
      <c r="Q12" s="206" t="n">
        <v>3</v>
      </c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9"/>
    </row>
    <row r="13" customFormat="false" ht="12" hidden="false" customHeight="true" outlineLevel="0" collapsed="false">
      <c r="A13" s="207" t="n">
        <v>2</v>
      </c>
      <c r="B13" s="108"/>
      <c r="C13" s="208"/>
      <c r="D13" s="209"/>
      <c r="E13" s="209"/>
      <c r="F13" s="74"/>
      <c r="G13" s="207" t="n">
        <v>10</v>
      </c>
      <c r="H13" s="108"/>
      <c r="I13" s="208"/>
      <c r="J13" s="209"/>
      <c r="K13" s="209"/>
      <c r="L13" s="74"/>
      <c r="M13" s="207" t="n">
        <v>18</v>
      </c>
      <c r="N13" s="108"/>
      <c r="O13" s="208"/>
      <c r="P13" s="209"/>
      <c r="Q13" s="209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9"/>
    </row>
    <row r="14" customFormat="false" ht="12" hidden="false" customHeight="true" outlineLevel="0" collapsed="false">
      <c r="A14" s="207"/>
      <c r="B14" s="108"/>
      <c r="C14" s="208"/>
      <c r="D14" s="209"/>
      <c r="E14" s="209"/>
      <c r="F14" s="74"/>
      <c r="G14" s="207"/>
      <c r="H14" s="108"/>
      <c r="I14" s="208"/>
      <c r="J14" s="209"/>
      <c r="K14" s="209"/>
      <c r="L14" s="74"/>
      <c r="M14" s="207"/>
      <c r="N14" s="108"/>
      <c r="O14" s="208"/>
      <c r="P14" s="209"/>
      <c r="Q14" s="209"/>
      <c r="R14" s="74"/>
      <c r="S14" s="74"/>
      <c r="T14" s="74"/>
      <c r="U14" s="74"/>
      <c r="V14" s="74"/>
      <c r="W14" s="74"/>
      <c r="X14" s="74"/>
      <c r="Y14" s="74"/>
      <c r="Z14" s="0"/>
      <c r="AA14" s="0"/>
      <c r="AB14" s="0"/>
      <c r="AC14" s="74"/>
      <c r="AD14" s="9" t="s">
        <v>141</v>
      </c>
    </row>
    <row r="15" customFormat="false" ht="18.5" hidden="false" customHeight="false" outlineLevel="0" collapsed="false">
      <c r="A15" s="210" t="n">
        <v>4</v>
      </c>
      <c r="B15" s="117" t="n">
        <v>4</v>
      </c>
      <c r="C15" s="202" t="str">
        <f aca="false">IF(B15="","",VLOOKUP(B15,Spieler,2))</f>
        <v>Mattheuer</v>
      </c>
      <c r="D15" s="202"/>
      <c r="E15" s="211" t="n">
        <v>3</v>
      </c>
      <c r="F15" s="74"/>
      <c r="G15" s="210" t="s">
        <v>142</v>
      </c>
      <c r="H15" s="117" t="n">
        <f aca="false">IF(OR(E24="",E27=""),"",IF(E24&gt;E27,B24,B27))</f>
        <v>7</v>
      </c>
      <c r="I15" s="202" t="str">
        <f aca="false">IF(H15="","",VLOOKUP(H15,Spieler,2))</f>
        <v>Bednarz, Jannis</v>
      </c>
      <c r="J15" s="202"/>
      <c r="K15" s="211" t="n">
        <v>3</v>
      </c>
      <c r="L15" s="74"/>
      <c r="M15" s="210" t="s">
        <v>143</v>
      </c>
      <c r="N15" s="117" t="n">
        <f aca="false">IF(OR(K12="",K15=""),"",IF(K12&lt;K15,H12,H15))</f>
        <v>6</v>
      </c>
      <c r="O15" s="202" t="str">
        <f aca="false">IF(N15="","",VLOOKUP(N15,Spieler,2))</f>
        <v>Bednarz, Luis</v>
      </c>
      <c r="P15" s="202"/>
      <c r="Q15" s="211" t="n">
        <v>2</v>
      </c>
      <c r="R15" s="74"/>
      <c r="S15" s="74"/>
      <c r="T15" s="74"/>
      <c r="U15" s="74"/>
      <c r="V15" s="74"/>
      <c r="W15" s="74"/>
      <c r="X15" s="74"/>
      <c r="Y15" s="74"/>
      <c r="Z15" s="212" t="str">
        <f aca="false">Teilnehmer!A3</f>
        <v>WRW-Rangliste</v>
      </c>
      <c r="AA15" s="212"/>
      <c r="AB15" s="213" t="n">
        <f aca="false">Teilnehmer!C3</f>
        <v>44421</v>
      </c>
      <c r="AC15" s="74"/>
      <c r="AD15" s="9"/>
    </row>
    <row r="16" customFormat="false" ht="15.5" hidden="false" customHeight="false" outlineLevel="0" collapsed="false">
      <c r="A16" s="125"/>
      <c r="B16" s="154"/>
      <c r="C16" s="201"/>
      <c r="D16" s="201"/>
      <c r="E16" s="125"/>
      <c r="F16" s="152"/>
      <c r="G16" s="125"/>
      <c r="H16" s="154"/>
      <c r="I16" s="201"/>
      <c r="J16" s="201"/>
      <c r="K16" s="125"/>
      <c r="L16" s="152"/>
      <c r="M16" s="125"/>
      <c r="N16" s="154"/>
      <c r="O16" s="201"/>
      <c r="P16" s="201"/>
      <c r="Q16" s="125"/>
      <c r="R16" s="152"/>
      <c r="S16" s="74"/>
      <c r="T16" s="74"/>
      <c r="U16" s="74"/>
      <c r="V16" s="74"/>
      <c r="W16" s="74"/>
      <c r="X16" s="74"/>
      <c r="Y16" s="214" t="s">
        <v>144</v>
      </c>
      <c r="Z16" s="214"/>
      <c r="AA16" s="214"/>
      <c r="AB16" s="214"/>
      <c r="AC16" s="214"/>
      <c r="AD16" s="9"/>
    </row>
    <row r="17" customFormat="false" ht="16" hidden="false" customHeight="false" outlineLevel="0" collapsed="false">
      <c r="A17" s="125"/>
      <c r="B17" s="95"/>
      <c r="C17" s="201"/>
      <c r="D17" s="201"/>
      <c r="E17" s="125"/>
      <c r="F17" s="152"/>
      <c r="G17" s="125"/>
      <c r="H17" s="95"/>
      <c r="I17" s="201"/>
      <c r="J17" s="201"/>
      <c r="K17" s="125"/>
      <c r="L17" s="152"/>
      <c r="M17" s="125"/>
      <c r="N17" s="95"/>
      <c r="O17" s="201" t="s">
        <v>145</v>
      </c>
      <c r="P17" s="201"/>
      <c r="Q17" s="125"/>
      <c r="R17" s="152"/>
      <c r="S17" s="74"/>
      <c r="T17" s="74"/>
      <c r="U17" s="74"/>
      <c r="V17" s="74"/>
      <c r="W17" s="74"/>
      <c r="X17" s="74"/>
      <c r="Y17" s="214"/>
      <c r="Z17" s="214"/>
      <c r="AA17" s="214"/>
      <c r="AB17" s="214"/>
      <c r="AC17" s="214"/>
      <c r="AD17" s="9"/>
    </row>
    <row r="18" customFormat="false" ht="18" hidden="false" customHeight="false" outlineLevel="0" collapsed="false">
      <c r="A18" s="204" t="n">
        <v>5</v>
      </c>
      <c r="B18" s="98" t="n">
        <v>5</v>
      </c>
      <c r="C18" s="205" t="str">
        <f aca="false">IF(B18="","",VLOOKUP(B18,Spieler,2))</f>
        <v>Farooq</v>
      </c>
      <c r="D18" s="205"/>
      <c r="E18" s="206" t="n">
        <v>1</v>
      </c>
      <c r="F18" s="74"/>
      <c r="G18" s="204" t="s">
        <v>146</v>
      </c>
      <c r="H18" s="98" t="n">
        <f aca="false">IF(OR(E6="",E9=""),"",IF(E6&lt;E9,B6,B9))</f>
        <v>2</v>
      </c>
      <c r="I18" s="205" t="str">
        <f aca="false">IF(H18="","",VLOOKUP(H18,Spieler,2))</f>
        <v>Settnik</v>
      </c>
      <c r="J18" s="205"/>
      <c r="K18" s="206" t="n">
        <v>3</v>
      </c>
      <c r="L18" s="74"/>
      <c r="M18" s="204" t="s">
        <v>147</v>
      </c>
      <c r="N18" s="98" t="n">
        <f aca="false">IF(OR(K18="",K21=""),"",IF(K18&gt;K21,H18,H21))</f>
        <v>2</v>
      </c>
      <c r="O18" s="205" t="str">
        <f aca="false">IF(N18="","",VLOOKUP(N18,Spieler,2))</f>
        <v>Settnik</v>
      </c>
      <c r="P18" s="205"/>
      <c r="Q18" s="206" t="n">
        <v>3</v>
      </c>
      <c r="R18" s="74"/>
      <c r="S18" s="74"/>
      <c r="T18" s="74"/>
      <c r="U18" s="74"/>
      <c r="V18" s="74"/>
      <c r="W18" s="74"/>
      <c r="X18" s="74"/>
      <c r="Y18" s="215" t="s">
        <v>91</v>
      </c>
      <c r="Z18" s="216"/>
      <c r="AA18" s="216" t="s">
        <v>10</v>
      </c>
      <c r="AB18" s="216" t="s">
        <v>11</v>
      </c>
      <c r="AC18" s="217" t="s">
        <v>12</v>
      </c>
      <c r="AD18" s="9"/>
    </row>
    <row r="19" customFormat="false" ht="15.5" hidden="false" customHeight="true" outlineLevel="0" collapsed="false">
      <c r="A19" s="207" t="n">
        <v>3</v>
      </c>
      <c r="B19" s="108"/>
      <c r="C19" s="208"/>
      <c r="D19" s="209"/>
      <c r="E19" s="209"/>
      <c r="F19" s="74"/>
      <c r="G19" s="207" t="n">
        <v>11</v>
      </c>
      <c r="H19" s="108"/>
      <c r="I19" s="208"/>
      <c r="J19" s="209"/>
      <c r="K19" s="209"/>
      <c r="L19" s="74"/>
      <c r="M19" s="207" t="n">
        <v>19</v>
      </c>
      <c r="N19" s="108"/>
      <c r="O19" s="208"/>
      <c r="P19" s="209"/>
      <c r="Q19" s="209"/>
      <c r="R19" s="74"/>
      <c r="S19" s="74"/>
      <c r="T19" s="74"/>
      <c r="U19" s="74"/>
      <c r="V19" s="74"/>
      <c r="W19" s="74"/>
      <c r="X19" s="74"/>
      <c r="Y19" s="218"/>
      <c r="Z19" s="219"/>
      <c r="AA19" s="219"/>
      <c r="AB19" s="219"/>
      <c r="AC19" s="220"/>
      <c r="AD19" s="9"/>
    </row>
    <row r="20" customFormat="false" ht="18" hidden="false" customHeight="true" outlineLevel="0" collapsed="false">
      <c r="A20" s="207"/>
      <c r="B20" s="108"/>
      <c r="C20" s="208"/>
      <c r="D20" s="209"/>
      <c r="E20" s="209"/>
      <c r="F20" s="74"/>
      <c r="G20" s="207"/>
      <c r="H20" s="108"/>
      <c r="I20" s="208"/>
      <c r="J20" s="209"/>
      <c r="K20" s="209"/>
      <c r="L20" s="74"/>
      <c r="M20" s="207"/>
      <c r="N20" s="108"/>
      <c r="O20" s="208"/>
      <c r="P20" s="209"/>
      <c r="Q20" s="209"/>
      <c r="R20" s="74"/>
      <c r="S20" s="74"/>
      <c r="T20" s="74"/>
      <c r="U20" s="74"/>
      <c r="V20" s="74"/>
      <c r="W20" s="74"/>
      <c r="X20" s="74"/>
      <c r="Y20" s="221" t="n">
        <v>1</v>
      </c>
      <c r="Z20" s="222" t="n">
        <f aca="false">IF(OR($Q$6="",$Q$9=""),"",IF($Q$6&gt;$Q$9,$N$6,$N$9))</f>
        <v>1</v>
      </c>
      <c r="AA20" s="223" t="str">
        <f aca="false">IF(Z20="","",VLOOKUP(Z20,Spieler,2))</f>
        <v>Richter</v>
      </c>
      <c r="AB20" s="224" t="str">
        <f aca="false">VLOOKUP(AA20,TeilnehmerKO!B5:D20,2,0)</f>
        <v>Laurenz</v>
      </c>
      <c r="AC20" s="225" t="n">
        <f aca="false">VLOOKUP(AA20,TeilnehmerKO!$B$5:$D$20,3,0)</f>
        <v>0</v>
      </c>
      <c r="AD20" s="9"/>
    </row>
    <row r="21" customFormat="false" ht="18.5" hidden="false" customHeight="false" outlineLevel="0" collapsed="false">
      <c r="A21" s="210" t="n">
        <v>6</v>
      </c>
      <c r="B21" s="117" t="n">
        <v>6</v>
      </c>
      <c r="C21" s="202" t="str">
        <f aca="false">IF(B21="","",VLOOKUP(B21,Spieler,2))</f>
        <v>Bednarz, Luis</v>
      </c>
      <c r="D21" s="202"/>
      <c r="E21" s="211" t="n">
        <v>3</v>
      </c>
      <c r="F21" s="74"/>
      <c r="G21" s="210" t="s">
        <v>148</v>
      </c>
      <c r="H21" s="117" t="n">
        <f aca="false">IF(OR(E12="",E15=""),"",IF(E12&lt;E15,B12,B15))</f>
        <v>3</v>
      </c>
      <c r="I21" s="202" t="str">
        <f aca="false">IF(H21="","",VLOOKUP(H21,Spieler,2))</f>
        <v>Haveneth</v>
      </c>
      <c r="J21" s="202"/>
      <c r="K21" s="211" t="n">
        <v>2</v>
      </c>
      <c r="L21" s="74"/>
      <c r="M21" s="210" t="s">
        <v>149</v>
      </c>
      <c r="N21" s="117" t="n">
        <f aca="false">IF(OR(K24="",K27=""),"",IF(K24&gt;K27,H24,H27))</f>
        <v>8</v>
      </c>
      <c r="O21" s="202" t="str">
        <f aca="false">IF(N21="","",VLOOKUP(N21,Spieler,2))</f>
        <v>Winkels</v>
      </c>
      <c r="P21" s="202"/>
      <c r="Q21" s="211" t="n">
        <v>1</v>
      </c>
      <c r="R21" s="74"/>
      <c r="S21" s="74"/>
      <c r="T21" s="74"/>
      <c r="U21" s="74"/>
      <c r="V21" s="74"/>
      <c r="W21" s="74"/>
      <c r="X21" s="74"/>
      <c r="Y21" s="221" t="n">
        <v>2</v>
      </c>
      <c r="Z21" s="222" t="n">
        <f aca="false">IF(OR($Q$6="",$Q$9=""),"",IF($Q$6&lt;$Q$9,$N$6,$N$9))</f>
        <v>7</v>
      </c>
      <c r="AA21" s="223" t="str">
        <f aca="false">IF(Z21="","",VLOOKUP(Z21,Spieler,2))</f>
        <v>Bednarz, Jannis</v>
      </c>
      <c r="AB21" s="224" t="str">
        <f aca="false">VLOOKUP(AA21,TeilnehmerKO!$B$5:$D$20,2,0)</f>
        <v>Jannis</v>
      </c>
      <c r="AC21" s="225" t="n">
        <f aca="false">VLOOKUP(AA21,TeilnehmerKO!$B$5:$D$20,3,0)</f>
        <v>0</v>
      </c>
      <c r="AD21" s="9"/>
    </row>
    <row r="22" customFormat="false" ht="18" hidden="false" customHeight="false" outlineLevel="0" collapsed="false">
      <c r="A22" s="125"/>
      <c r="B22" s="95"/>
      <c r="C22" s="201"/>
      <c r="D22" s="201"/>
      <c r="E22" s="125"/>
      <c r="F22" s="152"/>
      <c r="G22" s="125"/>
      <c r="H22" s="95"/>
      <c r="I22" s="201"/>
      <c r="J22" s="201"/>
      <c r="K22" s="125"/>
      <c r="L22" s="152"/>
      <c r="M22" s="125"/>
      <c r="N22" s="95"/>
      <c r="O22" s="201"/>
      <c r="P22" s="201"/>
      <c r="Q22" s="125"/>
      <c r="R22" s="152"/>
      <c r="S22" s="74"/>
      <c r="T22" s="74"/>
      <c r="U22" s="74"/>
      <c r="V22" s="74"/>
      <c r="W22" s="74"/>
      <c r="X22" s="74"/>
      <c r="Y22" s="221" t="n">
        <v>3</v>
      </c>
      <c r="Z22" s="222" t="n">
        <f aca="false">IF(OR($Q$12="",$Q$15=""),"",IF($Q$12&gt;$Q$15,$N$12,$N$15))</f>
        <v>4</v>
      </c>
      <c r="AA22" s="223" t="str">
        <f aca="false">IF(Z22="","",VLOOKUP(Z22,Spieler,2))</f>
        <v>Mattheuer</v>
      </c>
      <c r="AB22" s="224" t="str">
        <f aca="false">VLOOKUP(AA22,TeilnehmerKO!$B$5:$D$20,2,0)</f>
        <v>Kai-Luca</v>
      </c>
      <c r="AC22" s="225" t="n">
        <f aca="false">VLOOKUP(AA22,TeilnehmerKO!$B$5:$D$20,3,0)</f>
        <v>0</v>
      </c>
      <c r="AD22" s="9"/>
    </row>
    <row r="23" customFormat="false" ht="18.5" hidden="false" customHeight="false" outlineLevel="0" collapsed="false">
      <c r="A23" s="125"/>
      <c r="B23" s="95"/>
      <c r="C23" s="201"/>
      <c r="D23" s="201"/>
      <c r="E23" s="125"/>
      <c r="F23" s="152"/>
      <c r="G23" s="125"/>
      <c r="H23" s="95"/>
      <c r="I23" s="201"/>
      <c r="J23" s="201"/>
      <c r="K23" s="125"/>
      <c r="L23" s="152"/>
      <c r="M23" s="125"/>
      <c r="N23" s="95"/>
      <c r="O23" s="201" t="s">
        <v>150</v>
      </c>
      <c r="P23" s="201"/>
      <c r="Q23" s="125"/>
      <c r="R23" s="152"/>
      <c r="S23" s="74"/>
      <c r="T23" s="74"/>
      <c r="U23" s="74"/>
      <c r="V23" s="74"/>
      <c r="W23" s="74"/>
      <c r="X23" s="74"/>
      <c r="Y23" s="221" t="n">
        <v>4</v>
      </c>
      <c r="Z23" s="222" t="n">
        <f aca="false">IF(OR($Q$12="",$Q$15=""),"",IF($Q$12&lt;$Q$15,$N$12,$N$15))</f>
        <v>6</v>
      </c>
      <c r="AA23" s="223" t="str">
        <f aca="false">IF(Z23="","",VLOOKUP(Z23,Spieler,2))</f>
        <v>Bednarz, Luis</v>
      </c>
      <c r="AB23" s="224" t="str">
        <f aca="false">VLOOKUP(AA23,TeilnehmerKO!$B$5:$D$20,2,0)</f>
        <v>Luis</v>
      </c>
      <c r="AC23" s="225" t="n">
        <f aca="false">VLOOKUP(AA23,TeilnehmerKO!$B$5:$D$20,3,0)</f>
        <v>0</v>
      </c>
      <c r="AD23" s="9"/>
    </row>
    <row r="24" customFormat="false" ht="18" hidden="false" customHeight="false" outlineLevel="0" collapsed="false">
      <c r="A24" s="204" t="n">
        <v>7</v>
      </c>
      <c r="B24" s="98" t="n">
        <v>7</v>
      </c>
      <c r="C24" s="205" t="str">
        <f aca="false">IF(B24="","",VLOOKUP(B24,Spieler,2))</f>
        <v>Bednarz, Jannis</v>
      </c>
      <c r="D24" s="205"/>
      <c r="E24" s="206" t="n">
        <v>3</v>
      </c>
      <c r="F24" s="74"/>
      <c r="G24" s="204" t="s">
        <v>151</v>
      </c>
      <c r="H24" s="98" t="n">
        <f aca="false">IF(OR(E18="",E21=""),"",IF(E18&lt;E21,B18,B21))</f>
        <v>5</v>
      </c>
      <c r="I24" s="205" t="str">
        <f aca="false">IF(H24="","",VLOOKUP(H24,Spieler,2))</f>
        <v>Farooq</v>
      </c>
      <c r="J24" s="205"/>
      <c r="K24" s="206" t="n">
        <v>2</v>
      </c>
      <c r="L24" s="74"/>
      <c r="M24" s="204" t="s">
        <v>152</v>
      </c>
      <c r="N24" s="98" t="n">
        <f aca="false">IF(OR(K18="",K21=""),"",IF(K18&lt;K21,H18,H21))</f>
        <v>3</v>
      </c>
      <c r="O24" s="205" t="str">
        <f aca="false">IF(N24="","",VLOOKUP(N24,Spieler,2))</f>
        <v>Haveneth</v>
      </c>
      <c r="P24" s="205"/>
      <c r="Q24" s="206" t="n">
        <v>2</v>
      </c>
      <c r="R24" s="74"/>
      <c r="S24" s="74"/>
      <c r="T24" s="74"/>
      <c r="U24" s="74"/>
      <c r="V24" s="74"/>
      <c r="W24" s="74"/>
      <c r="X24" s="74"/>
      <c r="Y24" s="221" t="n">
        <v>5</v>
      </c>
      <c r="Z24" s="222" t="n">
        <f aca="false">IF(OR($Q$18="",$Q$21=""),"",IF($Q$18&gt;$Q$21,$N$18,$N$21))</f>
        <v>2</v>
      </c>
      <c r="AA24" s="223" t="str">
        <f aca="false">IF(Z24="","",VLOOKUP(Z24,Spieler,2))</f>
        <v>Settnik</v>
      </c>
      <c r="AB24" s="224" t="str">
        <f aca="false">VLOOKUP(AA24,TeilnehmerKO!$B$5:$D$20,2,0)</f>
        <v>Johannes</v>
      </c>
      <c r="AC24" s="225" t="n">
        <f aca="false">VLOOKUP(AA24,TeilnehmerKO!$B$5:$D$20,3,0)</f>
        <v>0</v>
      </c>
      <c r="AD24" s="9"/>
    </row>
    <row r="25" customFormat="false" ht="19.5" hidden="false" customHeight="true" outlineLevel="0" collapsed="false">
      <c r="A25" s="207" t="n">
        <v>4</v>
      </c>
      <c r="B25" s="108"/>
      <c r="C25" s="208"/>
      <c r="D25" s="209"/>
      <c r="E25" s="209"/>
      <c r="F25" s="74"/>
      <c r="G25" s="207" t="n">
        <v>12</v>
      </c>
      <c r="H25" s="108"/>
      <c r="I25" s="208"/>
      <c r="J25" s="209"/>
      <c r="K25" s="209"/>
      <c r="L25" s="74"/>
      <c r="M25" s="207" t="n">
        <v>20</v>
      </c>
      <c r="N25" s="108"/>
      <c r="O25" s="208"/>
      <c r="P25" s="209"/>
      <c r="Q25" s="209"/>
      <c r="R25" s="74"/>
      <c r="S25" s="74"/>
      <c r="T25" s="74"/>
      <c r="U25" s="74"/>
      <c r="V25" s="74"/>
      <c r="W25" s="74"/>
      <c r="X25" s="74"/>
      <c r="Y25" s="221" t="n">
        <v>6</v>
      </c>
      <c r="Z25" s="222" t="n">
        <f aca="false">IF(OR($Q$18="",$Q$21=""),"",IF($Q$18&lt;$Q$21,$N$18,$N$21))</f>
        <v>8</v>
      </c>
      <c r="AA25" s="223" t="str">
        <f aca="false">IF(Z25="","",VLOOKUP(Z25,Spieler,2))</f>
        <v>Winkels</v>
      </c>
      <c r="AB25" s="224" t="str">
        <f aca="false">VLOOKUP(AA25,TeilnehmerKO!$B$5:$D$20,2,0)</f>
        <v>Joel</v>
      </c>
      <c r="AC25" s="225" t="n">
        <f aca="false">VLOOKUP(AA25,TeilnehmerKO!$B$5:$D$20,3,0)</f>
        <v>0</v>
      </c>
      <c r="AD25" s="9"/>
    </row>
    <row r="26" customFormat="false" ht="19" hidden="false" customHeight="true" outlineLevel="0" collapsed="false">
      <c r="A26" s="207"/>
      <c r="B26" s="108"/>
      <c r="C26" s="208"/>
      <c r="D26" s="209"/>
      <c r="E26" s="209"/>
      <c r="F26" s="74"/>
      <c r="G26" s="207"/>
      <c r="H26" s="108"/>
      <c r="I26" s="208"/>
      <c r="J26" s="209"/>
      <c r="K26" s="209"/>
      <c r="L26" s="74"/>
      <c r="M26" s="207"/>
      <c r="N26" s="108"/>
      <c r="O26" s="208"/>
      <c r="P26" s="209"/>
      <c r="Q26" s="209"/>
      <c r="R26" s="74"/>
      <c r="S26" s="74"/>
      <c r="T26" s="74"/>
      <c r="U26" s="74"/>
      <c r="V26" s="74"/>
      <c r="W26" s="74"/>
      <c r="X26" s="74"/>
      <c r="Y26" s="221" t="n">
        <v>7</v>
      </c>
      <c r="Z26" s="222" t="n">
        <f aca="false">IF(OR($Q$24="",$Q$27=""),"",IF($Q$24&gt;$Q$27,$N$24,$N$27))</f>
        <v>5</v>
      </c>
      <c r="AA26" s="223" t="str">
        <f aca="false">IF(Z26="","",VLOOKUP(Z26,Spieler,2))</f>
        <v>Farooq</v>
      </c>
      <c r="AB26" s="224" t="str">
        <f aca="false">VLOOKUP(AA26,TeilnehmerKO!$B$5:$D$20,2,0)</f>
        <v>Badar</v>
      </c>
      <c r="AC26" s="225" t="n">
        <f aca="false">VLOOKUP(AA26,TeilnehmerKO!$B$5:$D$20,3,0)</f>
        <v>0</v>
      </c>
      <c r="AD26" s="9"/>
    </row>
    <row r="27" customFormat="false" ht="24.5" hidden="false" customHeight="true" outlineLevel="0" collapsed="false">
      <c r="A27" s="210" t="n">
        <v>8</v>
      </c>
      <c r="B27" s="117" t="n">
        <v>8</v>
      </c>
      <c r="C27" s="202" t="str">
        <f aca="false">IF(B27="","",VLOOKUP(B27,Spieler,2))</f>
        <v>Winkels</v>
      </c>
      <c r="D27" s="202"/>
      <c r="E27" s="211" t="n">
        <v>0</v>
      </c>
      <c r="F27" s="74"/>
      <c r="G27" s="210" t="s">
        <v>153</v>
      </c>
      <c r="H27" s="117" t="n">
        <f aca="false">IF(OR(E24="",E27=""),"",IF(E24&lt;E27,B24,B27))</f>
        <v>8</v>
      </c>
      <c r="I27" s="202" t="str">
        <f aca="false">IF(H27="","",VLOOKUP(H27,Spieler,2))</f>
        <v>Winkels</v>
      </c>
      <c r="J27" s="202"/>
      <c r="K27" s="211" t="n">
        <v>3</v>
      </c>
      <c r="L27" s="74"/>
      <c r="M27" s="210" t="s">
        <v>154</v>
      </c>
      <c r="N27" s="117" t="n">
        <f aca="false">IF(OR(K24="",K27=""),"",IF(K24&lt;K27,H24,H27))</f>
        <v>5</v>
      </c>
      <c r="O27" s="202" t="str">
        <f aca="false">IF(N27="","",VLOOKUP(N27,Spieler,2))</f>
        <v>Farooq</v>
      </c>
      <c r="P27" s="202"/>
      <c r="Q27" s="211" t="n">
        <v>3</v>
      </c>
      <c r="R27" s="74"/>
      <c r="S27" s="74"/>
      <c r="T27" s="74"/>
      <c r="U27" s="74"/>
      <c r="V27" s="74"/>
      <c r="W27" s="74"/>
      <c r="X27" s="74"/>
      <c r="Y27" s="221" t="n">
        <v>8</v>
      </c>
      <c r="Z27" s="222" t="n">
        <f aca="false">IF(OR($Q$24="",$Q$27=""),"",IF($Q$24&lt;$Q$27,$N$24,$N$27))</f>
        <v>3</v>
      </c>
      <c r="AA27" s="223" t="str">
        <f aca="false">IF(Z27="","",VLOOKUP(Z27,Spieler,2))</f>
        <v>Haveneth</v>
      </c>
      <c r="AB27" s="224" t="str">
        <f aca="false">VLOOKUP(AA27,TeilnehmerKO!$B$5:$D$20,2,0)</f>
        <v>Finn</v>
      </c>
      <c r="AC27" s="225" t="n">
        <f aca="false">VLOOKUP(AA27,TeilnehmerKO!$B$5:$D$20,3,0)</f>
        <v>0</v>
      </c>
      <c r="AD27" s="9"/>
    </row>
    <row r="28" customFormat="false" ht="18" hidden="false" customHeight="false" outlineLevel="0" collapsed="false">
      <c r="A28" s="226"/>
      <c r="B28" s="159"/>
      <c r="C28" s="227"/>
      <c r="D28" s="227"/>
      <c r="E28" s="226"/>
      <c r="F28" s="228"/>
      <c r="G28" s="226"/>
      <c r="H28" s="159"/>
      <c r="I28" s="227"/>
      <c r="J28" s="227"/>
      <c r="K28" s="226"/>
      <c r="L28" s="228"/>
      <c r="M28" s="226"/>
      <c r="N28" s="159"/>
      <c r="O28" s="227"/>
      <c r="P28" s="227"/>
      <c r="Q28" s="226"/>
      <c r="R28" s="74"/>
      <c r="S28" s="74"/>
      <c r="T28" s="74"/>
      <c r="U28" s="74"/>
      <c r="V28" s="74"/>
      <c r="W28" s="74"/>
      <c r="X28" s="74"/>
      <c r="Y28" s="221" t="n">
        <v>9</v>
      </c>
      <c r="Z28" s="222" t="n">
        <f aca="false">IF(OR($Q$30="",$Q$33=""),"",IF($Q$30&gt;$Q$33,$N$30,$N$33))</f>
        <v>12</v>
      </c>
      <c r="AA28" s="223" t="str">
        <f aca="false">IF(Z28="","",VLOOKUP(Z28,Spieler,2))</f>
        <v>Abdalah</v>
      </c>
      <c r="AB28" s="224" t="str">
        <f aca="false">VLOOKUP(AA28,TeilnehmerKO!$B$5:$D$20,2,0)</f>
        <v>Lawand</v>
      </c>
      <c r="AC28" s="225" t="n">
        <f aca="false">VLOOKUP(AA28,TeilnehmerKO!$B$5:$D$20,3,0)</f>
        <v>0</v>
      </c>
    </row>
    <row r="29" customFormat="false" ht="18.5" hidden="false" customHeight="false" outlineLevel="0" collapsed="false">
      <c r="A29" s="226"/>
      <c r="B29" s="159"/>
      <c r="C29" s="227"/>
      <c r="D29" s="227"/>
      <c r="E29" s="226"/>
      <c r="F29" s="228"/>
      <c r="G29" s="226"/>
      <c r="H29" s="159"/>
      <c r="I29" s="227"/>
      <c r="J29" s="227"/>
      <c r="K29" s="226"/>
      <c r="L29" s="228"/>
      <c r="M29" s="226"/>
      <c r="N29" s="159"/>
      <c r="O29" s="227" t="s">
        <v>155</v>
      </c>
      <c r="P29" s="227"/>
      <c r="Q29" s="226"/>
      <c r="R29" s="74"/>
      <c r="S29" s="74"/>
      <c r="T29" s="74"/>
      <c r="U29" s="74"/>
      <c r="V29" s="74"/>
      <c r="W29" s="74"/>
      <c r="X29" s="74"/>
      <c r="Y29" s="221" t="n">
        <v>10</v>
      </c>
      <c r="Z29" s="222" t="n">
        <f aca="false">IF(OR($Q$30="",$Q$33=""),"",IF($Q$30&lt;$Q$33,$N$30,$N$33))</f>
        <v>14</v>
      </c>
      <c r="AA29" s="223" t="str">
        <f aca="false">IF(Z29="","",VLOOKUP(Z29,Spieler,2))</f>
        <v>Alabed</v>
      </c>
      <c r="AB29" s="224" t="str">
        <f aca="false">VLOOKUP(AA29,TeilnehmerKO!$B$5:$D$20,2,0)</f>
        <v>Khaled</v>
      </c>
      <c r="AC29" s="225" t="n">
        <f aca="false">VLOOKUP(AA29,TeilnehmerKO!$B$5:$D$20,3,0)</f>
        <v>0</v>
      </c>
    </row>
    <row r="30" customFormat="false" ht="18" hidden="false" customHeight="false" outlineLevel="0" collapsed="false">
      <c r="A30" s="204" t="n">
        <v>9</v>
      </c>
      <c r="B30" s="98" t="n">
        <v>9</v>
      </c>
      <c r="C30" s="205" t="str">
        <f aca="false">IF(B30="","",VLOOKUP(B30,Spieler,2))</f>
        <v>Romanovic</v>
      </c>
      <c r="D30" s="205"/>
      <c r="E30" s="206" t="n">
        <v>3</v>
      </c>
      <c r="F30" s="74"/>
      <c r="G30" s="204" t="s">
        <v>156</v>
      </c>
      <c r="H30" s="98" t="n">
        <f aca="false">IF(OR(E30="",E33=""),"",IF(E30&gt;E33,B30,B33))</f>
        <v>9</v>
      </c>
      <c r="I30" s="205" t="str">
        <f aca="false">IF(H30="","",VLOOKUP(H30,Spieler,2))</f>
        <v>Romanovic</v>
      </c>
      <c r="J30" s="205"/>
      <c r="K30" s="206" t="n">
        <v>0</v>
      </c>
      <c r="L30" s="74"/>
      <c r="M30" s="204" t="s">
        <v>157</v>
      </c>
      <c r="N30" s="98" t="n">
        <f aca="false">IF(OR(K30="",K33=""),"",IF(K30&gt;K33,H30,H33))</f>
        <v>12</v>
      </c>
      <c r="O30" s="205" t="str">
        <f aca="false">IF(N30="","",VLOOKUP(N30,Spieler,2))</f>
        <v>Abdalah</v>
      </c>
      <c r="P30" s="205"/>
      <c r="Q30" s="206" t="n">
        <v>3</v>
      </c>
      <c r="R30" s="74"/>
      <c r="S30" s="74"/>
      <c r="T30" s="74"/>
      <c r="U30" s="74"/>
      <c r="V30" s="74"/>
      <c r="W30" s="74"/>
      <c r="X30" s="74"/>
      <c r="Y30" s="221" t="n">
        <v>11</v>
      </c>
      <c r="Z30" s="222" t="n">
        <f aca="false">IF(OR($Q$36="",$Q$39=""),"",IF($Q$36&gt;$Q$39,$N$36,$N$39))</f>
        <v>15</v>
      </c>
      <c r="AA30" s="223" t="str">
        <f aca="false">IF(Z30="","",VLOOKUP(Z30,Spieler,2))</f>
        <v>Spanjaard</v>
      </c>
      <c r="AB30" s="224" t="str">
        <f aca="false">VLOOKUP(AA30,TeilnehmerKO!$B$5:$D$20,2,0)</f>
        <v>Fiete</v>
      </c>
      <c r="AC30" s="225" t="n">
        <f aca="false">VLOOKUP(AA30,TeilnehmerKO!$B$5:$D$20,3,0)</f>
        <v>0</v>
      </c>
    </row>
    <row r="31" customFormat="false" ht="22.5" hidden="false" customHeight="true" outlineLevel="0" collapsed="false">
      <c r="A31" s="207" t="n">
        <v>5</v>
      </c>
      <c r="B31" s="108"/>
      <c r="C31" s="208"/>
      <c r="D31" s="209"/>
      <c r="E31" s="209"/>
      <c r="F31" s="74"/>
      <c r="G31" s="207" t="n">
        <v>13</v>
      </c>
      <c r="H31" s="108"/>
      <c r="I31" s="208"/>
      <c r="J31" s="209"/>
      <c r="K31" s="209"/>
      <c r="L31" s="74"/>
      <c r="M31" s="207" t="n">
        <v>21</v>
      </c>
      <c r="N31" s="108"/>
      <c r="O31" s="208"/>
      <c r="P31" s="209"/>
      <c r="Q31" s="209"/>
      <c r="R31" s="74"/>
      <c r="S31" s="74"/>
      <c r="T31" s="74"/>
      <c r="U31" s="74"/>
      <c r="V31" s="74"/>
      <c r="W31" s="74"/>
      <c r="X31" s="74"/>
      <c r="Y31" s="221" t="n">
        <v>12</v>
      </c>
      <c r="Z31" s="222" t="n">
        <f aca="false">IF(OR($Q$36="",$Q$39=""),"",IF($Q$36&lt;$Q$39,$N$36,$N$39))</f>
        <v>9</v>
      </c>
      <c r="AA31" s="223" t="str">
        <f aca="false">IF(Z31="","",VLOOKUP(Z31,Spieler,2))</f>
        <v>Romanovic</v>
      </c>
      <c r="AB31" s="224" t="str">
        <f aca="false">VLOOKUP(AA31,TeilnehmerKO!$B$5:$D$20,2,0)</f>
        <v>Miloje</v>
      </c>
      <c r="AC31" s="225" t="n">
        <f aca="false">VLOOKUP(AA31,TeilnehmerKO!$B$5:$D$20,3,0)</f>
        <v>0</v>
      </c>
    </row>
    <row r="32" customFormat="false" ht="20" hidden="false" customHeight="true" outlineLevel="0" collapsed="false">
      <c r="A32" s="207"/>
      <c r="B32" s="108"/>
      <c r="C32" s="208"/>
      <c r="D32" s="209"/>
      <c r="E32" s="209"/>
      <c r="F32" s="74"/>
      <c r="G32" s="207"/>
      <c r="H32" s="108"/>
      <c r="I32" s="208"/>
      <c r="J32" s="209"/>
      <c r="K32" s="209"/>
      <c r="L32" s="74"/>
      <c r="M32" s="207"/>
      <c r="N32" s="108"/>
      <c r="O32" s="208"/>
      <c r="P32" s="209"/>
      <c r="Q32" s="209"/>
      <c r="R32" s="74"/>
      <c r="S32" s="74"/>
      <c r="T32" s="74"/>
      <c r="U32" s="74"/>
      <c r="V32" s="74"/>
      <c r="W32" s="74"/>
      <c r="X32" s="74"/>
      <c r="Y32" s="221" t="n">
        <v>13</v>
      </c>
      <c r="Z32" s="222" t="n">
        <f aca="false">IF(OR($Q$42="",$Q$45=""),"",IF($Q$42&gt;$Q$45,$N$42,$N$45))</f>
        <v>11</v>
      </c>
      <c r="AA32" s="223" t="str">
        <f aca="false">IF(Z32="","",VLOOKUP(Z32,Spieler,2))</f>
        <v>Spanjaard, Andreas</v>
      </c>
      <c r="AB32" s="224" t="str">
        <f aca="false">VLOOKUP(AA32,TeilnehmerKO!$B$5:$D$20,2,0)</f>
        <v>Andreas</v>
      </c>
      <c r="AC32" s="225" t="n">
        <f aca="false">VLOOKUP(AA32,TeilnehmerKO!$B$5:$D$20,3,0)</f>
        <v>0</v>
      </c>
    </row>
    <row r="33" customFormat="false" ht="18.5" hidden="false" customHeight="false" outlineLevel="0" collapsed="false">
      <c r="A33" s="210" t="n">
        <v>10</v>
      </c>
      <c r="B33" s="117" t="n">
        <v>10</v>
      </c>
      <c r="C33" s="202" t="str">
        <f aca="false">IF(B33="","",VLOOKUP(B33,Spieler,2))</f>
        <v>Freilos</v>
      </c>
      <c r="D33" s="202"/>
      <c r="E33" s="211" t="n">
        <v>0</v>
      </c>
      <c r="F33" s="74"/>
      <c r="G33" s="210" t="s">
        <v>158</v>
      </c>
      <c r="H33" s="117" t="n">
        <f aca="false">IF(OR(E36="",E39=""),"",IF(E36&gt;E39,B36,B39))</f>
        <v>12</v>
      </c>
      <c r="I33" s="202" t="str">
        <f aca="false">IF(H33="","",VLOOKUP(H33,Spieler,2))</f>
        <v>Abdalah</v>
      </c>
      <c r="J33" s="202"/>
      <c r="K33" s="211" t="n">
        <v>3</v>
      </c>
      <c r="L33" s="74"/>
      <c r="M33" s="210" t="s">
        <v>159</v>
      </c>
      <c r="N33" s="117" t="n">
        <f aca="false">IF(OR(K36="",K39=""),"",IF(K36&gt;K39,H36,H39))</f>
        <v>14</v>
      </c>
      <c r="O33" s="202" t="str">
        <f aca="false">IF(N33="","",VLOOKUP(N33,Spieler,2))</f>
        <v>Alabed</v>
      </c>
      <c r="P33" s="202"/>
      <c r="Q33" s="211" t="n">
        <v>1</v>
      </c>
      <c r="R33" s="74"/>
      <c r="S33" s="74"/>
      <c r="T33" s="74"/>
      <c r="U33" s="74"/>
      <c r="V33" s="74"/>
      <c r="W33" s="74"/>
      <c r="X33" s="74"/>
      <c r="Y33" s="221" t="n">
        <v>14</v>
      </c>
      <c r="Z33" s="222" t="n">
        <f aca="false">IF(OR($Q$42="",$Q$45=""),"",IF($Q$42&lt;$Q$45,$N$42,$N$45))</f>
        <v>13</v>
      </c>
      <c r="AA33" s="223" t="str">
        <f aca="false">IF(Z33="","",VLOOKUP(Z33,Spieler,2))</f>
        <v>Freilos</v>
      </c>
      <c r="AB33" s="224" t="str">
        <f aca="false">VLOOKUP(AA33,TeilnehmerKO!$B$5:$D$20,2,0)</f>
        <v>Freilos</v>
      </c>
      <c r="AC33" s="225" t="n">
        <f aca="false">VLOOKUP(AA33,TeilnehmerKO!$B$5:$D$20,3,0)</f>
        <v>0</v>
      </c>
    </row>
    <row r="34" customFormat="false" ht="18" hidden="false" customHeight="false" outlineLevel="0" collapsed="false">
      <c r="A34" s="125"/>
      <c r="B34" s="95"/>
      <c r="C34" s="201"/>
      <c r="D34" s="201"/>
      <c r="E34" s="125"/>
      <c r="F34" s="152"/>
      <c r="G34" s="125"/>
      <c r="H34" s="95"/>
      <c r="I34" s="201"/>
      <c r="J34" s="201"/>
      <c r="K34" s="125"/>
      <c r="L34" s="152"/>
      <c r="M34" s="125"/>
      <c r="N34" s="95"/>
      <c r="O34" s="201"/>
      <c r="P34" s="201"/>
      <c r="Q34" s="125"/>
      <c r="R34" s="152"/>
      <c r="S34" s="74"/>
      <c r="T34" s="74"/>
      <c r="U34" s="74"/>
      <c r="V34" s="74"/>
      <c r="W34" s="74"/>
      <c r="X34" s="74"/>
      <c r="Y34" s="221" t="n">
        <v>15</v>
      </c>
      <c r="Z34" s="222" t="n">
        <f aca="false">IF(OR($Q$48="",$Q$51=""),"",IF($Q$48&gt;$Q$51,$N$48,$N$51))</f>
        <v>16</v>
      </c>
      <c r="AA34" s="223" t="str">
        <f aca="false">IF(Z34="","",VLOOKUP(Z34,Spieler,2))</f>
        <v>Freilos</v>
      </c>
      <c r="AB34" s="224" t="str">
        <f aca="false">VLOOKUP(AA34,TeilnehmerKO!$B$5:$D$20,2,0)</f>
        <v>Freilos</v>
      </c>
      <c r="AC34" s="225" t="n">
        <f aca="false">VLOOKUP(AA34,TeilnehmerKO!$B$5:$D$20,3,0)</f>
        <v>0</v>
      </c>
    </row>
    <row r="35" customFormat="false" ht="18.5" hidden="false" customHeight="false" outlineLevel="0" collapsed="false">
      <c r="A35" s="125"/>
      <c r="B35" s="95"/>
      <c r="C35" s="201"/>
      <c r="D35" s="201"/>
      <c r="E35" s="125"/>
      <c r="F35" s="152"/>
      <c r="G35" s="125"/>
      <c r="H35" s="95"/>
      <c r="I35" s="201"/>
      <c r="J35" s="201"/>
      <c r="K35" s="125"/>
      <c r="L35" s="152"/>
      <c r="M35" s="125"/>
      <c r="N35" s="95"/>
      <c r="O35" s="201" t="s">
        <v>160</v>
      </c>
      <c r="P35" s="201"/>
      <c r="Q35" s="125"/>
      <c r="R35" s="152"/>
      <c r="S35" s="74"/>
      <c r="T35" s="74"/>
      <c r="U35" s="74"/>
      <c r="V35" s="74"/>
      <c r="W35" s="74"/>
      <c r="X35" s="74"/>
      <c r="Y35" s="221" t="n">
        <v>16</v>
      </c>
      <c r="Z35" s="222" t="n">
        <f aca="false">IF(OR($Q$48="",$Q$51=""),"",IF($Q$48&lt;$Q$51,$N$48,$N$51))</f>
        <v>10</v>
      </c>
      <c r="AA35" s="223" t="str">
        <f aca="false">IF(Z35="","",VLOOKUP(Z35,Spieler,2))</f>
        <v>Freilos</v>
      </c>
      <c r="AB35" s="224" t="str">
        <f aca="false">VLOOKUP(AA35,TeilnehmerKO!$B$5:$D$20,2,0)</f>
        <v>Freilos</v>
      </c>
      <c r="AC35" s="225" t="n">
        <f aca="false">VLOOKUP(AA35,TeilnehmerKO!$B$5:$D$20,3,0)</f>
        <v>0</v>
      </c>
    </row>
    <row r="36" customFormat="false" ht="15.5" hidden="false" customHeight="false" outlineLevel="0" collapsed="false">
      <c r="A36" s="204" t="n">
        <v>11</v>
      </c>
      <c r="B36" s="98" t="n">
        <v>11</v>
      </c>
      <c r="C36" s="205" t="str">
        <f aca="false">IF(B36="","",VLOOKUP(B36,Spieler,2))</f>
        <v>Spanjaard, Andreas</v>
      </c>
      <c r="D36" s="205"/>
      <c r="E36" s="206" t="n">
        <v>0</v>
      </c>
      <c r="F36" s="74"/>
      <c r="G36" s="204" t="s">
        <v>161</v>
      </c>
      <c r="H36" s="98" t="n">
        <f aca="false">IF(OR(E42="",E45=""),"",IF(E42&gt;E45,B42,B45))</f>
        <v>14</v>
      </c>
      <c r="I36" s="205" t="str">
        <f aca="false">IF(H36="","",VLOOKUP(H36,Spieler,2))</f>
        <v>Alabed</v>
      </c>
      <c r="J36" s="205"/>
      <c r="K36" s="206" t="n">
        <v>3</v>
      </c>
      <c r="L36" s="74"/>
      <c r="M36" s="204" t="s">
        <v>162</v>
      </c>
      <c r="N36" s="98" t="n">
        <f aca="false">IF(OR(K30="",K33=""),"",IF(K30&lt;K33,H30,H33))</f>
        <v>9</v>
      </c>
      <c r="O36" s="205" t="str">
        <f aca="false">IF(N36="","",VLOOKUP(N36,Spieler,2))</f>
        <v>Romanovic</v>
      </c>
      <c r="P36" s="205"/>
      <c r="Q36" s="206" t="n">
        <v>0</v>
      </c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</row>
    <row r="37" customFormat="false" ht="12" hidden="false" customHeight="true" outlineLevel="0" collapsed="false">
      <c r="A37" s="207" t="n">
        <v>6</v>
      </c>
      <c r="B37" s="108"/>
      <c r="C37" s="208"/>
      <c r="D37" s="209"/>
      <c r="E37" s="209"/>
      <c r="F37" s="74"/>
      <c r="G37" s="207" t="n">
        <v>14</v>
      </c>
      <c r="H37" s="108"/>
      <c r="I37" s="208"/>
      <c r="J37" s="209"/>
      <c r="K37" s="209"/>
      <c r="L37" s="74"/>
      <c r="M37" s="207" t="n">
        <v>22</v>
      </c>
      <c r="N37" s="108"/>
      <c r="O37" s="208"/>
      <c r="P37" s="209"/>
      <c r="Q37" s="209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</row>
    <row r="38" customFormat="false" ht="12" hidden="false" customHeight="true" outlineLevel="0" collapsed="false">
      <c r="A38" s="207"/>
      <c r="B38" s="108"/>
      <c r="C38" s="208"/>
      <c r="D38" s="209"/>
      <c r="E38" s="209"/>
      <c r="F38" s="74"/>
      <c r="G38" s="207"/>
      <c r="H38" s="108"/>
      <c r="I38" s="208"/>
      <c r="J38" s="209"/>
      <c r="K38" s="209"/>
      <c r="L38" s="74"/>
      <c r="M38" s="207"/>
      <c r="N38" s="108"/>
      <c r="O38" s="208"/>
      <c r="P38" s="209"/>
      <c r="Q38" s="209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</row>
    <row r="39" customFormat="false" ht="16" hidden="false" customHeight="false" outlineLevel="0" collapsed="false">
      <c r="A39" s="210" t="n">
        <v>12</v>
      </c>
      <c r="B39" s="117" t="n">
        <v>12</v>
      </c>
      <c r="C39" s="202" t="str">
        <f aca="false">IF(B39="","",VLOOKUP(B39,Spieler,2))</f>
        <v>Abdalah</v>
      </c>
      <c r="D39" s="202"/>
      <c r="E39" s="211" t="n">
        <v>3</v>
      </c>
      <c r="F39" s="74"/>
      <c r="G39" s="210" t="s">
        <v>163</v>
      </c>
      <c r="H39" s="117" t="n">
        <f aca="false">IF(OR(E48="",E51=""),"",IF(E48&gt;E51,B48,B51))</f>
        <v>15</v>
      </c>
      <c r="I39" s="202" t="str">
        <f aca="false">IF(H39="","",VLOOKUP(H39,Spieler,2))</f>
        <v>Spanjaard</v>
      </c>
      <c r="J39" s="202"/>
      <c r="K39" s="211" t="n">
        <v>0</v>
      </c>
      <c r="L39" s="74"/>
      <c r="M39" s="210" t="s">
        <v>164</v>
      </c>
      <c r="N39" s="117" t="n">
        <f aca="false">IF(OR(K36="",K39=""),"",IF(K36&lt;K39,H36,H39))</f>
        <v>15</v>
      </c>
      <c r="O39" s="202" t="str">
        <f aca="false">IF(N39="","",VLOOKUP(N39,Spieler,2))</f>
        <v>Spanjaard</v>
      </c>
      <c r="P39" s="202"/>
      <c r="Q39" s="211" t="n">
        <v>3</v>
      </c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</row>
    <row r="40" customFormat="false" ht="15.5" hidden="false" customHeight="false" outlineLevel="0" collapsed="false">
      <c r="A40" s="125"/>
      <c r="B40" s="95"/>
      <c r="C40" s="201"/>
      <c r="D40" s="201"/>
      <c r="E40" s="125"/>
      <c r="F40" s="152"/>
      <c r="G40" s="125"/>
      <c r="H40" s="95"/>
      <c r="I40" s="201"/>
      <c r="J40" s="201"/>
      <c r="K40" s="125"/>
      <c r="L40" s="152"/>
      <c r="M40" s="125"/>
      <c r="N40" s="95"/>
      <c r="O40" s="201"/>
      <c r="P40" s="201"/>
      <c r="Q40" s="125"/>
      <c r="R40" s="152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</row>
    <row r="41" customFormat="false" ht="16" hidden="false" customHeight="false" outlineLevel="0" collapsed="false">
      <c r="A41" s="125"/>
      <c r="B41" s="95"/>
      <c r="C41" s="201"/>
      <c r="D41" s="201"/>
      <c r="E41" s="125"/>
      <c r="F41" s="152"/>
      <c r="G41" s="125"/>
      <c r="H41" s="95"/>
      <c r="I41" s="201"/>
      <c r="J41" s="201"/>
      <c r="K41" s="125"/>
      <c r="L41" s="152"/>
      <c r="M41" s="125"/>
      <c r="N41" s="95"/>
      <c r="O41" s="201" t="s">
        <v>165</v>
      </c>
      <c r="P41" s="201"/>
      <c r="Q41" s="125"/>
      <c r="R41" s="152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</row>
    <row r="42" customFormat="false" ht="15.5" hidden="false" customHeight="false" outlineLevel="0" collapsed="false">
      <c r="A42" s="204" t="n">
        <v>13</v>
      </c>
      <c r="B42" s="98" t="n">
        <v>13</v>
      </c>
      <c r="C42" s="205" t="str">
        <f aca="false">IF(B42="","",VLOOKUP(B42,Spieler,2))</f>
        <v>Freilos</v>
      </c>
      <c r="D42" s="205"/>
      <c r="E42" s="206" t="n">
        <v>0</v>
      </c>
      <c r="F42" s="74"/>
      <c r="G42" s="204" t="s">
        <v>166</v>
      </c>
      <c r="H42" s="98" t="n">
        <f aca="false">IF(OR(E30="",E33=""),"",IF(E30&lt;E33,B30,B33))</f>
        <v>10</v>
      </c>
      <c r="I42" s="205" t="str">
        <f aca="false">IF(H42="","",VLOOKUP(H42,Spieler,2))</f>
        <v>Freilos</v>
      </c>
      <c r="J42" s="205"/>
      <c r="K42" s="206" t="n">
        <v>0</v>
      </c>
      <c r="L42" s="74"/>
      <c r="M42" s="204" t="s">
        <v>167</v>
      </c>
      <c r="N42" s="98" t="n">
        <f aca="false">IF(OR(K42="",K45=""),"",IF(K42&gt;K45,H42,H45))</f>
        <v>11</v>
      </c>
      <c r="O42" s="205" t="str">
        <f aca="false">IF(N42="","",VLOOKUP(N42,Spieler,2))</f>
        <v>Spanjaard, Andreas</v>
      </c>
      <c r="P42" s="205"/>
      <c r="Q42" s="206" t="n">
        <v>3</v>
      </c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</row>
    <row r="43" customFormat="false" ht="12" hidden="false" customHeight="true" outlineLevel="0" collapsed="false">
      <c r="A43" s="207" t="n">
        <v>7</v>
      </c>
      <c r="B43" s="108"/>
      <c r="C43" s="208"/>
      <c r="D43" s="209"/>
      <c r="E43" s="209"/>
      <c r="F43" s="74"/>
      <c r="G43" s="207" t="n">
        <v>15</v>
      </c>
      <c r="H43" s="108"/>
      <c r="I43" s="208"/>
      <c r="J43" s="209"/>
      <c r="K43" s="209"/>
      <c r="L43" s="74"/>
      <c r="M43" s="207" t="n">
        <v>23</v>
      </c>
      <c r="N43" s="108"/>
      <c r="O43" s="208"/>
      <c r="P43" s="209"/>
      <c r="Q43" s="209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</row>
    <row r="44" customFormat="false" ht="12" hidden="false" customHeight="true" outlineLevel="0" collapsed="false">
      <c r="A44" s="207"/>
      <c r="B44" s="108"/>
      <c r="C44" s="208"/>
      <c r="D44" s="209"/>
      <c r="E44" s="209"/>
      <c r="F44" s="74"/>
      <c r="G44" s="207"/>
      <c r="H44" s="108"/>
      <c r="I44" s="208"/>
      <c r="J44" s="209"/>
      <c r="K44" s="209"/>
      <c r="L44" s="74"/>
      <c r="M44" s="207"/>
      <c r="N44" s="108"/>
      <c r="O44" s="208"/>
      <c r="P44" s="209"/>
      <c r="Q44" s="209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</row>
    <row r="45" customFormat="false" ht="16" hidden="false" customHeight="false" outlineLevel="0" collapsed="false">
      <c r="A45" s="210" t="n">
        <v>14</v>
      </c>
      <c r="B45" s="117" t="n">
        <v>14</v>
      </c>
      <c r="C45" s="202" t="str">
        <f aca="false">IF(B45="","",VLOOKUP(B45,Spieler,2))</f>
        <v>Alabed</v>
      </c>
      <c r="D45" s="202"/>
      <c r="E45" s="211" t="n">
        <v>3</v>
      </c>
      <c r="F45" s="74"/>
      <c r="G45" s="210" t="s">
        <v>168</v>
      </c>
      <c r="H45" s="117" t="n">
        <f aca="false">IF(OR(E36="",E39=""),"",IF(E36&lt;E39,B36,B39))</f>
        <v>11</v>
      </c>
      <c r="I45" s="202" t="str">
        <f aca="false">IF(H45="","",VLOOKUP(H45,Spieler,2))</f>
        <v>Spanjaard, Andreas</v>
      </c>
      <c r="J45" s="202"/>
      <c r="K45" s="211" t="n">
        <v>3</v>
      </c>
      <c r="L45" s="74"/>
      <c r="M45" s="210" t="s">
        <v>169</v>
      </c>
      <c r="N45" s="117" t="n">
        <f aca="false">IF(OR(K48="",K51=""),"",IF(K48&gt;K51,H48,H51))</f>
        <v>13</v>
      </c>
      <c r="O45" s="202" t="str">
        <f aca="false">IF(N45="","",VLOOKUP(N45,Spieler,2))</f>
        <v>Freilos</v>
      </c>
      <c r="P45" s="202"/>
      <c r="Q45" s="211" t="n">
        <v>0</v>
      </c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</row>
    <row r="46" customFormat="false" ht="15.5" hidden="false" customHeight="false" outlineLevel="0" collapsed="false">
      <c r="A46" s="125"/>
      <c r="B46" s="95"/>
      <c r="C46" s="201"/>
      <c r="D46" s="201"/>
      <c r="E46" s="125"/>
      <c r="F46" s="152"/>
      <c r="G46" s="125"/>
      <c r="H46" s="95"/>
      <c r="I46" s="201"/>
      <c r="J46" s="201"/>
      <c r="K46" s="125"/>
      <c r="L46" s="152"/>
      <c r="M46" s="125"/>
      <c r="N46" s="95"/>
      <c r="O46" s="201"/>
      <c r="P46" s="201"/>
      <c r="Q46" s="125"/>
      <c r="R46" s="152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</row>
    <row r="47" customFormat="false" ht="16" hidden="false" customHeight="false" outlineLevel="0" collapsed="false">
      <c r="A47" s="125"/>
      <c r="B47" s="95"/>
      <c r="C47" s="201"/>
      <c r="D47" s="201"/>
      <c r="E47" s="125"/>
      <c r="F47" s="152"/>
      <c r="G47" s="125"/>
      <c r="H47" s="95"/>
      <c r="I47" s="201"/>
      <c r="J47" s="201"/>
      <c r="K47" s="125"/>
      <c r="L47" s="152"/>
      <c r="M47" s="125"/>
      <c r="N47" s="95"/>
      <c r="O47" s="201" t="s">
        <v>170</v>
      </c>
      <c r="P47" s="201"/>
      <c r="Q47" s="125"/>
      <c r="R47" s="152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</row>
    <row r="48" customFormat="false" ht="15.5" hidden="false" customHeight="false" outlineLevel="0" collapsed="false">
      <c r="A48" s="204" t="n">
        <v>15</v>
      </c>
      <c r="B48" s="98" t="n">
        <v>15</v>
      </c>
      <c r="C48" s="205" t="str">
        <f aca="false">IF(B48="","",VLOOKUP(B48,Spieler,2))</f>
        <v>Spanjaard</v>
      </c>
      <c r="D48" s="205"/>
      <c r="E48" s="206" t="n">
        <v>3</v>
      </c>
      <c r="F48" s="74"/>
      <c r="G48" s="204" t="s">
        <v>171</v>
      </c>
      <c r="H48" s="98" t="n">
        <f aca="false">IF(OR(E42="",E45=""),"",IF(E42&lt;E45,B42,B45))</f>
        <v>13</v>
      </c>
      <c r="I48" s="205" t="str">
        <f aca="false">IF(H48="","",VLOOKUP(H48,Spieler,2))</f>
        <v>Freilos</v>
      </c>
      <c r="J48" s="205"/>
      <c r="K48" s="206" t="n">
        <v>3</v>
      </c>
      <c r="L48" s="74"/>
      <c r="M48" s="204" t="s">
        <v>172</v>
      </c>
      <c r="N48" s="98" t="n">
        <f aca="false">IF(OR(K42="",K45=""),"",IF(K42&lt;K45,H42,H45))</f>
        <v>10</v>
      </c>
      <c r="O48" s="205" t="str">
        <f aca="false">IF(N48="","",VLOOKUP(N48,Spieler,2))</f>
        <v>Freilos</v>
      </c>
      <c r="P48" s="205"/>
      <c r="Q48" s="206" t="n">
        <v>2</v>
      </c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</row>
    <row r="49" customFormat="false" ht="12" hidden="false" customHeight="true" outlineLevel="0" collapsed="false">
      <c r="A49" s="207" t="n">
        <v>8</v>
      </c>
      <c r="B49" s="108"/>
      <c r="C49" s="208"/>
      <c r="D49" s="209"/>
      <c r="E49" s="209"/>
      <c r="F49" s="74"/>
      <c r="G49" s="207" t="n">
        <v>16</v>
      </c>
      <c r="H49" s="108"/>
      <c r="I49" s="208"/>
      <c r="J49" s="209"/>
      <c r="K49" s="209"/>
      <c r="L49" s="74"/>
      <c r="M49" s="207" t="n">
        <v>24</v>
      </c>
      <c r="N49" s="108"/>
      <c r="O49" s="208"/>
      <c r="P49" s="209"/>
      <c r="Q49" s="209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</row>
    <row r="50" customFormat="false" ht="12" hidden="false" customHeight="true" outlineLevel="0" collapsed="false">
      <c r="A50" s="207"/>
      <c r="B50" s="108"/>
      <c r="C50" s="208"/>
      <c r="D50" s="209"/>
      <c r="E50" s="209"/>
      <c r="F50" s="74"/>
      <c r="G50" s="207"/>
      <c r="H50" s="108"/>
      <c r="I50" s="208"/>
      <c r="J50" s="209"/>
      <c r="K50" s="209"/>
      <c r="L50" s="74"/>
      <c r="M50" s="207"/>
      <c r="N50" s="108"/>
      <c r="O50" s="208"/>
      <c r="P50" s="209"/>
      <c r="Q50" s="209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</row>
    <row r="51" customFormat="false" ht="16" hidden="false" customHeight="false" outlineLevel="0" collapsed="false">
      <c r="A51" s="210" t="n">
        <v>16</v>
      </c>
      <c r="B51" s="117" t="n">
        <v>16</v>
      </c>
      <c r="C51" s="202" t="str">
        <f aca="false">IF(B51="","",VLOOKUP(B51,Spieler,2))</f>
        <v>Freilos</v>
      </c>
      <c r="D51" s="202"/>
      <c r="E51" s="211" t="n">
        <v>0</v>
      </c>
      <c r="F51" s="74"/>
      <c r="G51" s="210" t="s">
        <v>173</v>
      </c>
      <c r="H51" s="117" t="n">
        <f aca="false">IF(OR(E48="",E51=""),"",IF(E48&lt;E51,B48,B51))</f>
        <v>16</v>
      </c>
      <c r="I51" s="202" t="str">
        <f aca="false">IF(H51="","",VLOOKUP(H51,Spieler,2))</f>
        <v>Freilos</v>
      </c>
      <c r="J51" s="202"/>
      <c r="K51" s="211" t="n">
        <v>2</v>
      </c>
      <c r="L51" s="74"/>
      <c r="M51" s="210" t="s">
        <v>174</v>
      </c>
      <c r="N51" s="117" t="n">
        <f aca="false">IF(OR(K48="",K51=""),"",IF(K48&lt;K51,H48,H51))</f>
        <v>16</v>
      </c>
      <c r="O51" s="202" t="str">
        <f aca="false">IF(N51="","",VLOOKUP(N51,Spieler,2))</f>
        <v>Freilos</v>
      </c>
      <c r="P51" s="202"/>
      <c r="Q51" s="211" t="n">
        <v>3</v>
      </c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</row>
  </sheetData>
  <sheetProtection sheet="true" selectLockedCells="true"/>
  <mergeCells count="100">
    <mergeCell ref="A3:E3"/>
    <mergeCell ref="G3:K3"/>
    <mergeCell ref="M3:Q3"/>
    <mergeCell ref="A7:A8"/>
    <mergeCell ref="B7:B8"/>
    <mergeCell ref="C7:C8"/>
    <mergeCell ref="D7:E8"/>
    <mergeCell ref="G7:G8"/>
    <mergeCell ref="H7:H8"/>
    <mergeCell ref="I7:I8"/>
    <mergeCell ref="J7:K8"/>
    <mergeCell ref="M7:M8"/>
    <mergeCell ref="N7:N8"/>
    <mergeCell ref="O7:O8"/>
    <mergeCell ref="P7:Q8"/>
    <mergeCell ref="A13:A14"/>
    <mergeCell ref="B13:B14"/>
    <mergeCell ref="C13:C14"/>
    <mergeCell ref="D13:E14"/>
    <mergeCell ref="G13:G14"/>
    <mergeCell ref="H13:H14"/>
    <mergeCell ref="I13:I14"/>
    <mergeCell ref="J13:K14"/>
    <mergeCell ref="M13:M14"/>
    <mergeCell ref="N13:N14"/>
    <mergeCell ref="O13:O14"/>
    <mergeCell ref="P13:Q14"/>
    <mergeCell ref="Y16:AC17"/>
    <mergeCell ref="A19:A20"/>
    <mergeCell ref="B19:B20"/>
    <mergeCell ref="C19:C20"/>
    <mergeCell ref="D19:E20"/>
    <mergeCell ref="G19:G20"/>
    <mergeCell ref="H19:H20"/>
    <mergeCell ref="I19:I20"/>
    <mergeCell ref="J19:K20"/>
    <mergeCell ref="M19:M20"/>
    <mergeCell ref="N19:N20"/>
    <mergeCell ref="O19:O20"/>
    <mergeCell ref="P19:Q20"/>
    <mergeCell ref="A25:A26"/>
    <mergeCell ref="B25:B26"/>
    <mergeCell ref="C25:C26"/>
    <mergeCell ref="D25:E26"/>
    <mergeCell ref="G25:G26"/>
    <mergeCell ref="H25:H26"/>
    <mergeCell ref="I25:I26"/>
    <mergeCell ref="J25:K26"/>
    <mergeCell ref="M25:M26"/>
    <mergeCell ref="N25:N26"/>
    <mergeCell ref="O25:O26"/>
    <mergeCell ref="P25:Q26"/>
    <mergeCell ref="A31:A32"/>
    <mergeCell ref="B31:B32"/>
    <mergeCell ref="C31:C32"/>
    <mergeCell ref="D31:E32"/>
    <mergeCell ref="G31:G32"/>
    <mergeCell ref="H31:H32"/>
    <mergeCell ref="I31:I32"/>
    <mergeCell ref="J31:K32"/>
    <mergeCell ref="M31:M32"/>
    <mergeCell ref="N31:N32"/>
    <mergeCell ref="O31:O32"/>
    <mergeCell ref="P31:Q32"/>
    <mergeCell ref="A37:A38"/>
    <mergeCell ref="B37:B38"/>
    <mergeCell ref="C37:C38"/>
    <mergeCell ref="D37:E38"/>
    <mergeCell ref="G37:G38"/>
    <mergeCell ref="H37:H38"/>
    <mergeCell ref="I37:I38"/>
    <mergeCell ref="J37:K38"/>
    <mergeCell ref="M37:M38"/>
    <mergeCell ref="N37:N38"/>
    <mergeCell ref="O37:O38"/>
    <mergeCell ref="P37:Q38"/>
    <mergeCell ref="A43:A44"/>
    <mergeCell ref="B43:B44"/>
    <mergeCell ref="C43:C44"/>
    <mergeCell ref="D43:E44"/>
    <mergeCell ref="G43:G44"/>
    <mergeCell ref="H43:H44"/>
    <mergeCell ref="I43:I44"/>
    <mergeCell ref="J43:K44"/>
    <mergeCell ref="M43:M44"/>
    <mergeCell ref="N43:N44"/>
    <mergeCell ref="O43:O44"/>
    <mergeCell ref="P43:Q44"/>
    <mergeCell ref="A49:A50"/>
    <mergeCell ref="B49:B50"/>
    <mergeCell ref="C49:C50"/>
    <mergeCell ref="D49:E50"/>
    <mergeCell ref="G49:G50"/>
    <mergeCell ref="H49:H50"/>
    <mergeCell ref="I49:I50"/>
    <mergeCell ref="J49:K50"/>
    <mergeCell ref="M49:M50"/>
    <mergeCell ref="N49:N50"/>
    <mergeCell ref="O49:O50"/>
    <mergeCell ref="P49:Q50"/>
  </mergeCells>
  <printOptions headings="false" gridLines="false" gridLinesSet="true" horizontalCentered="true" verticalCentered="true"/>
  <pageMargins left="0.39375" right="0.39375" top="0.196527777777778" bottom="0.196527777777778" header="0.511805555555555" footer="0.511805555555555"/>
  <pageSetup paperSize="9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233" activeCellId="0" sqref="E233"/>
    </sheetView>
  </sheetViews>
  <sheetFormatPr defaultColWidth="10.58984375" defaultRowHeight="12.5" zeroHeight="false" outlineLevelRow="0" outlineLevelCol="0"/>
  <cols>
    <col collapsed="false" customWidth="true" hidden="false" outlineLevel="0" max="1" min="1" style="0" width="8.37"/>
    <col collapsed="false" customWidth="true" hidden="false" outlineLevel="0" max="2" min="2" style="0" width="18.49"/>
    <col collapsed="false" customWidth="true" hidden="false" outlineLevel="0" max="3" min="3" style="0" width="14.31"/>
    <col collapsed="false" customWidth="true" hidden="false" outlineLevel="0" max="4" min="4" style="0" width="4.97"/>
    <col collapsed="false" customWidth="true" hidden="false" outlineLevel="0" max="5" min="5" style="0" width="8.37"/>
    <col collapsed="false" customWidth="true" hidden="false" outlineLevel="0" max="6" min="6" style="0" width="18.36"/>
    <col collapsed="false" customWidth="true" hidden="false" outlineLevel="0" max="7" min="7" style="0" width="14.43"/>
  </cols>
  <sheetData>
    <row r="1" customFormat="false" ht="13" hidden="false" customHeight="false" outlineLevel="0" collapsed="false">
      <c r="A1" s="162"/>
      <c r="B1" s="163"/>
      <c r="C1" s="164"/>
      <c r="E1" s="162"/>
      <c r="F1" s="163"/>
      <c r="G1" s="164"/>
    </row>
    <row r="2" customFormat="false" ht="15.5" hidden="false" customHeight="false" outlineLevel="0" collapsed="false">
      <c r="A2" s="165" t="str">
        <f aca="false">Teilnehmer!$A$3</f>
        <v>WRW-Rangliste</v>
      </c>
      <c r="B2" s="166"/>
      <c r="C2" s="167"/>
      <c r="E2" s="165" t="str">
        <f aca="false">Teilnehmer!$A$3</f>
        <v>WRW-Rangliste</v>
      </c>
      <c r="F2" s="166"/>
      <c r="G2" s="167"/>
    </row>
    <row r="3" customFormat="false" ht="15.5" hidden="false" customHeight="false" outlineLevel="0" collapsed="false">
      <c r="A3" s="168" t="s">
        <v>175</v>
      </c>
      <c r="B3" s="169"/>
      <c r="C3" s="170" t="s">
        <v>63</v>
      </c>
      <c r="E3" s="168" t="s">
        <v>175</v>
      </c>
      <c r="F3" s="169"/>
      <c r="G3" s="170" t="s">
        <v>63</v>
      </c>
    </row>
    <row r="4" customFormat="false" ht="12.5" hidden="false" customHeight="false" outlineLevel="0" collapsed="false">
      <c r="A4" s="171"/>
      <c r="B4" s="172"/>
      <c r="C4" s="229"/>
      <c r="E4" s="171"/>
      <c r="F4" s="172"/>
      <c r="G4" s="167"/>
    </row>
    <row r="5" customFormat="false" ht="12.5" hidden="false" customHeight="false" outlineLevel="0" collapsed="false">
      <c r="A5" s="230" t="s">
        <v>89</v>
      </c>
      <c r="B5" s="172"/>
      <c r="C5" s="229" t="s">
        <v>176</v>
      </c>
      <c r="E5" s="230" t="s">
        <v>97</v>
      </c>
      <c r="F5" s="172"/>
      <c r="G5" s="229" t="s">
        <v>176</v>
      </c>
    </row>
    <row r="6" customFormat="false" ht="13" hidden="false" customHeight="false" outlineLevel="0" collapsed="false">
      <c r="A6" s="171"/>
      <c r="B6" s="172"/>
      <c r="C6" s="167"/>
      <c r="E6" s="171"/>
      <c r="F6" s="172"/>
      <c r="G6" s="167"/>
    </row>
    <row r="7" customFormat="false" ht="20" hidden="false" customHeight="true" outlineLevel="0" collapsed="false">
      <c r="A7" s="173" t="str">
        <f aca="false">'KO-System'!C6</f>
        <v>Richter</v>
      </c>
      <c r="B7" s="173"/>
      <c r="C7" s="173"/>
      <c r="E7" s="173" t="str">
        <f aca="false">'KO-System'!C12</f>
        <v>Haveneth</v>
      </c>
      <c r="F7" s="173"/>
      <c r="G7" s="173"/>
    </row>
    <row r="8" customFormat="false" ht="20" hidden="false" customHeight="true" outlineLevel="0" collapsed="false">
      <c r="A8" s="171"/>
      <c r="B8" s="174" t="s">
        <v>90</v>
      </c>
      <c r="C8" s="167"/>
      <c r="E8" s="171"/>
      <c r="F8" s="174" t="s">
        <v>90</v>
      </c>
      <c r="G8" s="167"/>
    </row>
    <row r="9" customFormat="false" ht="20" hidden="false" customHeight="true" outlineLevel="0" collapsed="false">
      <c r="A9" s="173" t="str">
        <f aca="false">'KO-System'!C9</f>
        <v>Settnik</v>
      </c>
      <c r="B9" s="173"/>
      <c r="C9" s="173"/>
      <c r="E9" s="173" t="str">
        <f aca="false">'KO-System'!C15</f>
        <v>Mattheuer</v>
      </c>
      <c r="F9" s="173"/>
      <c r="G9" s="173"/>
    </row>
    <row r="10" customFormat="false" ht="20" hidden="false" customHeight="true" outlineLevel="0" collapsed="false">
      <c r="A10" s="171"/>
      <c r="B10" s="172"/>
      <c r="C10" s="167"/>
      <c r="E10" s="171"/>
      <c r="F10" s="172"/>
      <c r="G10" s="167"/>
    </row>
    <row r="11" customFormat="false" ht="20" hidden="false" customHeight="true" outlineLevel="0" collapsed="false">
      <c r="A11" s="175"/>
      <c r="B11" s="175" t="s">
        <v>110</v>
      </c>
      <c r="C11" s="175" t="s">
        <v>111</v>
      </c>
      <c r="E11" s="175"/>
      <c r="F11" s="175" t="s">
        <v>110</v>
      </c>
      <c r="G11" s="175" t="s">
        <v>111</v>
      </c>
    </row>
    <row r="12" customFormat="false" ht="20" hidden="false" customHeight="true" outlineLevel="0" collapsed="false">
      <c r="A12" s="175" t="s">
        <v>112</v>
      </c>
      <c r="B12" s="175"/>
      <c r="C12" s="175"/>
      <c r="E12" s="175" t="s">
        <v>112</v>
      </c>
      <c r="F12" s="175"/>
      <c r="G12" s="175"/>
    </row>
    <row r="13" customFormat="false" ht="20" hidden="false" customHeight="true" outlineLevel="0" collapsed="false">
      <c r="A13" s="175" t="s">
        <v>113</v>
      </c>
      <c r="B13" s="175"/>
      <c r="C13" s="175"/>
      <c r="E13" s="175" t="s">
        <v>113</v>
      </c>
      <c r="F13" s="175"/>
      <c r="G13" s="175"/>
    </row>
    <row r="14" customFormat="false" ht="20" hidden="false" customHeight="true" outlineLevel="0" collapsed="false">
      <c r="A14" s="175" t="s">
        <v>114</v>
      </c>
      <c r="B14" s="175"/>
      <c r="C14" s="175"/>
      <c r="E14" s="175" t="s">
        <v>114</v>
      </c>
      <c r="F14" s="175"/>
      <c r="G14" s="175"/>
    </row>
    <row r="15" customFormat="false" ht="20" hidden="false" customHeight="true" outlineLevel="0" collapsed="false">
      <c r="A15" s="175" t="s">
        <v>115</v>
      </c>
      <c r="B15" s="175"/>
      <c r="C15" s="175"/>
      <c r="E15" s="175" t="s">
        <v>115</v>
      </c>
      <c r="F15" s="175"/>
      <c r="G15" s="175"/>
    </row>
    <row r="16" customFormat="false" ht="20" hidden="false" customHeight="true" outlineLevel="0" collapsed="false">
      <c r="A16" s="175" t="s">
        <v>116</v>
      </c>
      <c r="B16" s="175"/>
      <c r="C16" s="175"/>
      <c r="E16" s="175" t="s">
        <v>116</v>
      </c>
      <c r="F16" s="175"/>
      <c r="G16" s="175"/>
    </row>
    <row r="17" customFormat="false" ht="20" hidden="false" customHeight="true" outlineLevel="0" collapsed="false">
      <c r="A17" s="171"/>
      <c r="B17" s="172"/>
      <c r="C17" s="167"/>
      <c r="E17" s="171"/>
      <c r="F17" s="172"/>
      <c r="G17" s="167"/>
    </row>
    <row r="18" customFormat="false" ht="20" hidden="false" customHeight="true" outlineLevel="0" collapsed="false">
      <c r="A18" s="171"/>
      <c r="B18" s="176"/>
      <c r="C18" s="177"/>
      <c r="E18" s="171"/>
      <c r="F18" s="176"/>
      <c r="G18" s="177"/>
    </row>
    <row r="19" customFormat="false" ht="20" hidden="false" customHeight="true" outlineLevel="0" collapsed="false">
      <c r="A19" s="171"/>
      <c r="B19" s="174" t="s">
        <v>110</v>
      </c>
      <c r="C19" s="178" t="s">
        <v>93</v>
      </c>
      <c r="E19" s="171"/>
      <c r="F19" s="174" t="s">
        <v>110</v>
      </c>
      <c r="G19" s="178" t="s">
        <v>93</v>
      </c>
    </row>
    <row r="20" customFormat="false" ht="20" hidden="false" customHeight="true" outlineLevel="0" collapsed="false">
      <c r="A20" s="179"/>
      <c r="B20" s="180"/>
      <c r="C20" s="181"/>
      <c r="E20" s="179"/>
      <c r="F20" s="180"/>
      <c r="G20" s="181"/>
    </row>
    <row r="22" customFormat="false" ht="13" hidden="false" customHeight="false" outlineLevel="0" collapsed="false">
      <c r="A22" s="162"/>
      <c r="B22" s="163"/>
      <c r="C22" s="164"/>
      <c r="E22" s="162"/>
      <c r="F22" s="163"/>
      <c r="G22" s="164"/>
    </row>
    <row r="23" customFormat="false" ht="15.5" hidden="false" customHeight="false" outlineLevel="0" collapsed="false">
      <c r="A23" s="165" t="str">
        <f aca="false">Teilnehmer!$A$3</f>
        <v>WRW-Rangliste</v>
      </c>
      <c r="B23" s="166"/>
      <c r="C23" s="167"/>
      <c r="E23" s="165" t="str">
        <f aca="false">Teilnehmer!$A$3</f>
        <v>WRW-Rangliste</v>
      </c>
      <c r="F23" s="166"/>
      <c r="G23" s="167"/>
    </row>
    <row r="24" customFormat="false" ht="15.5" hidden="false" customHeight="false" outlineLevel="0" collapsed="false">
      <c r="A24" s="168" t="s">
        <v>175</v>
      </c>
      <c r="B24" s="169"/>
      <c r="C24" s="170" t="s">
        <v>63</v>
      </c>
      <c r="E24" s="168" t="s">
        <v>175</v>
      </c>
      <c r="F24" s="169"/>
      <c r="G24" s="170" t="s">
        <v>63</v>
      </c>
    </row>
    <row r="25" customFormat="false" ht="12.5" hidden="false" customHeight="false" outlineLevel="0" collapsed="false">
      <c r="A25" s="171"/>
      <c r="B25" s="172"/>
      <c r="C25" s="167"/>
      <c r="E25" s="171"/>
      <c r="F25" s="172"/>
      <c r="G25" s="167"/>
    </row>
    <row r="26" customFormat="false" ht="12.5" hidden="false" customHeight="false" outlineLevel="0" collapsed="false">
      <c r="A26" s="230" t="s">
        <v>103</v>
      </c>
      <c r="B26" s="172"/>
      <c r="C26" s="229" t="s">
        <v>176</v>
      </c>
      <c r="E26" s="230" t="s">
        <v>104</v>
      </c>
      <c r="F26" s="172"/>
      <c r="G26" s="229" t="s">
        <v>176</v>
      </c>
    </row>
    <row r="27" customFormat="false" ht="13" hidden="false" customHeight="false" outlineLevel="0" collapsed="false">
      <c r="A27" s="171"/>
      <c r="B27" s="172"/>
      <c r="C27" s="167"/>
      <c r="E27" s="171"/>
      <c r="F27" s="172"/>
      <c r="G27" s="167"/>
    </row>
    <row r="28" customFormat="false" ht="20" hidden="false" customHeight="true" outlineLevel="0" collapsed="false">
      <c r="A28" s="173" t="str">
        <f aca="false">'KO-System'!C18</f>
        <v>Farooq</v>
      </c>
      <c r="B28" s="173"/>
      <c r="C28" s="173"/>
      <c r="E28" s="173" t="str">
        <f aca="false">'KO-System'!C24</f>
        <v>Bednarz, Jannis</v>
      </c>
      <c r="F28" s="173"/>
      <c r="G28" s="173"/>
    </row>
    <row r="29" customFormat="false" ht="20" hidden="false" customHeight="true" outlineLevel="0" collapsed="false">
      <c r="A29" s="171"/>
      <c r="B29" s="174" t="s">
        <v>90</v>
      </c>
      <c r="C29" s="167"/>
      <c r="E29" s="171"/>
      <c r="F29" s="174" t="s">
        <v>90</v>
      </c>
      <c r="G29" s="167"/>
    </row>
    <row r="30" customFormat="false" ht="20" hidden="false" customHeight="true" outlineLevel="0" collapsed="false">
      <c r="A30" s="173" t="str">
        <f aca="false">'KO-System'!C21</f>
        <v>Bednarz, Luis</v>
      </c>
      <c r="B30" s="173"/>
      <c r="C30" s="173"/>
      <c r="E30" s="173" t="str">
        <f aca="false">'KO-System'!C27</f>
        <v>Winkels</v>
      </c>
      <c r="F30" s="173"/>
      <c r="G30" s="173"/>
    </row>
    <row r="31" customFormat="false" ht="20" hidden="false" customHeight="true" outlineLevel="0" collapsed="false">
      <c r="A31" s="171"/>
      <c r="B31" s="172"/>
      <c r="C31" s="167"/>
      <c r="E31" s="171"/>
      <c r="F31" s="172"/>
      <c r="G31" s="167"/>
    </row>
    <row r="32" customFormat="false" ht="20" hidden="false" customHeight="true" outlineLevel="0" collapsed="false">
      <c r="A32" s="175"/>
      <c r="B32" s="175" t="s">
        <v>110</v>
      </c>
      <c r="C32" s="175" t="s">
        <v>111</v>
      </c>
      <c r="E32" s="175"/>
      <c r="F32" s="175" t="s">
        <v>110</v>
      </c>
      <c r="G32" s="175" t="s">
        <v>111</v>
      </c>
    </row>
    <row r="33" customFormat="false" ht="20" hidden="false" customHeight="true" outlineLevel="0" collapsed="false">
      <c r="A33" s="175" t="s">
        <v>112</v>
      </c>
      <c r="B33" s="175"/>
      <c r="C33" s="175"/>
      <c r="E33" s="175" t="s">
        <v>112</v>
      </c>
      <c r="F33" s="175"/>
      <c r="G33" s="175"/>
    </row>
    <row r="34" customFormat="false" ht="20" hidden="false" customHeight="true" outlineLevel="0" collapsed="false">
      <c r="A34" s="175" t="s">
        <v>113</v>
      </c>
      <c r="B34" s="175"/>
      <c r="C34" s="175"/>
      <c r="E34" s="175" t="s">
        <v>113</v>
      </c>
      <c r="F34" s="175"/>
      <c r="G34" s="175"/>
    </row>
    <row r="35" customFormat="false" ht="20" hidden="false" customHeight="true" outlineLevel="0" collapsed="false">
      <c r="A35" s="175" t="s">
        <v>114</v>
      </c>
      <c r="B35" s="175"/>
      <c r="C35" s="175"/>
      <c r="E35" s="175" t="s">
        <v>114</v>
      </c>
      <c r="F35" s="175"/>
      <c r="G35" s="175"/>
    </row>
    <row r="36" customFormat="false" ht="20" hidden="false" customHeight="true" outlineLevel="0" collapsed="false">
      <c r="A36" s="175" t="s">
        <v>115</v>
      </c>
      <c r="B36" s="175"/>
      <c r="C36" s="175"/>
      <c r="E36" s="175" t="s">
        <v>115</v>
      </c>
      <c r="F36" s="175"/>
      <c r="G36" s="175"/>
    </row>
    <row r="37" customFormat="false" ht="20" hidden="false" customHeight="true" outlineLevel="0" collapsed="false">
      <c r="A37" s="175" t="s">
        <v>116</v>
      </c>
      <c r="B37" s="175"/>
      <c r="C37" s="175"/>
      <c r="E37" s="175" t="s">
        <v>116</v>
      </c>
      <c r="F37" s="175"/>
      <c r="G37" s="175"/>
    </row>
    <row r="38" customFormat="false" ht="20" hidden="false" customHeight="true" outlineLevel="0" collapsed="false">
      <c r="A38" s="171"/>
      <c r="B38" s="172"/>
      <c r="C38" s="167"/>
      <c r="E38" s="171"/>
      <c r="F38" s="172"/>
      <c r="G38" s="167"/>
    </row>
    <row r="39" customFormat="false" ht="20" hidden="false" customHeight="true" outlineLevel="0" collapsed="false">
      <c r="A39" s="171"/>
      <c r="B39" s="176"/>
      <c r="C39" s="177"/>
      <c r="E39" s="171"/>
      <c r="F39" s="176"/>
      <c r="G39" s="177"/>
    </row>
    <row r="40" customFormat="false" ht="20" hidden="false" customHeight="true" outlineLevel="0" collapsed="false">
      <c r="A40" s="171"/>
      <c r="B40" s="174" t="s">
        <v>110</v>
      </c>
      <c r="C40" s="178" t="s">
        <v>93</v>
      </c>
      <c r="E40" s="171"/>
      <c r="F40" s="174" t="s">
        <v>110</v>
      </c>
      <c r="G40" s="178" t="s">
        <v>93</v>
      </c>
    </row>
    <row r="41" customFormat="false" ht="12.5" hidden="false" customHeight="false" outlineLevel="0" collapsed="false">
      <c r="A41" s="179"/>
      <c r="B41" s="180"/>
      <c r="C41" s="181"/>
      <c r="E41" s="179"/>
      <c r="F41" s="180"/>
      <c r="G41" s="181"/>
    </row>
    <row r="43" customFormat="false" ht="13" hidden="false" customHeight="false" outlineLevel="0" collapsed="false">
      <c r="A43" s="162"/>
      <c r="B43" s="163"/>
      <c r="C43" s="164"/>
      <c r="E43" s="162"/>
      <c r="F43" s="163"/>
      <c r="G43" s="164"/>
    </row>
    <row r="44" customFormat="false" ht="15.5" hidden="false" customHeight="false" outlineLevel="0" collapsed="false">
      <c r="A44" s="165" t="str">
        <f aca="false">Teilnehmer!$A$3</f>
        <v>WRW-Rangliste</v>
      </c>
      <c r="B44" s="166"/>
      <c r="C44" s="167"/>
      <c r="E44" s="165" t="str">
        <f aca="false">Teilnehmer!$A$3</f>
        <v>WRW-Rangliste</v>
      </c>
      <c r="F44" s="166"/>
      <c r="G44" s="167"/>
    </row>
    <row r="45" customFormat="false" ht="15.5" hidden="false" customHeight="false" outlineLevel="0" collapsed="false">
      <c r="A45" s="168" t="s">
        <v>175</v>
      </c>
      <c r="B45" s="169"/>
      <c r="C45" s="170" t="s">
        <v>63</v>
      </c>
      <c r="E45" s="168" t="s">
        <v>175</v>
      </c>
      <c r="F45" s="169"/>
      <c r="G45" s="170" t="s">
        <v>63</v>
      </c>
    </row>
    <row r="46" customFormat="false" ht="12.5" hidden="false" customHeight="false" outlineLevel="0" collapsed="false">
      <c r="A46" s="171"/>
      <c r="B46" s="172"/>
      <c r="C46" s="229"/>
      <c r="E46" s="171"/>
      <c r="F46" s="172"/>
      <c r="G46" s="167"/>
    </row>
    <row r="47" customFormat="false" ht="12.5" hidden="false" customHeight="false" outlineLevel="0" collapsed="false">
      <c r="A47" s="230" t="s">
        <v>105</v>
      </c>
      <c r="B47" s="172"/>
      <c r="C47" s="229" t="s">
        <v>177</v>
      </c>
      <c r="E47" s="230" t="s">
        <v>106</v>
      </c>
      <c r="F47" s="172"/>
      <c r="G47" s="229" t="s">
        <v>177</v>
      </c>
    </row>
    <row r="48" customFormat="false" ht="13" hidden="false" customHeight="false" outlineLevel="0" collapsed="false">
      <c r="A48" s="171"/>
      <c r="B48" s="172"/>
      <c r="C48" s="167"/>
      <c r="E48" s="171"/>
      <c r="F48" s="172"/>
      <c r="G48" s="167"/>
    </row>
    <row r="49" customFormat="false" ht="20" hidden="false" customHeight="true" outlineLevel="0" collapsed="false">
      <c r="A49" s="173" t="str">
        <f aca="false">'KO-System'!C30</f>
        <v>Romanovic</v>
      </c>
      <c r="B49" s="173"/>
      <c r="C49" s="173"/>
      <c r="E49" s="173" t="str">
        <f aca="false">'KO-System'!C36</f>
        <v>Spanjaard, Andreas</v>
      </c>
      <c r="F49" s="173"/>
      <c r="G49" s="173"/>
    </row>
    <row r="50" customFormat="false" ht="20" hidden="false" customHeight="true" outlineLevel="0" collapsed="false">
      <c r="A50" s="171"/>
      <c r="B50" s="174" t="s">
        <v>90</v>
      </c>
      <c r="C50" s="167"/>
      <c r="E50" s="171"/>
      <c r="F50" s="174" t="s">
        <v>90</v>
      </c>
      <c r="G50" s="167"/>
    </row>
    <row r="51" customFormat="false" ht="20" hidden="false" customHeight="true" outlineLevel="0" collapsed="false">
      <c r="A51" s="173" t="str">
        <f aca="false">'KO-System'!C33</f>
        <v>Freilos</v>
      </c>
      <c r="B51" s="173"/>
      <c r="C51" s="173"/>
      <c r="E51" s="173" t="str">
        <f aca="false">'KO-System'!C39</f>
        <v>Abdalah</v>
      </c>
      <c r="F51" s="173"/>
      <c r="G51" s="173"/>
    </row>
    <row r="52" customFormat="false" ht="20" hidden="false" customHeight="true" outlineLevel="0" collapsed="false">
      <c r="A52" s="171"/>
      <c r="B52" s="172"/>
      <c r="C52" s="167"/>
      <c r="E52" s="171"/>
      <c r="F52" s="172"/>
      <c r="G52" s="167"/>
    </row>
    <row r="53" customFormat="false" ht="20" hidden="false" customHeight="true" outlineLevel="0" collapsed="false">
      <c r="A53" s="175"/>
      <c r="B53" s="175" t="s">
        <v>110</v>
      </c>
      <c r="C53" s="175" t="s">
        <v>111</v>
      </c>
      <c r="E53" s="175"/>
      <c r="F53" s="175" t="s">
        <v>110</v>
      </c>
      <c r="G53" s="175" t="s">
        <v>111</v>
      </c>
    </row>
    <row r="54" customFormat="false" ht="20" hidden="false" customHeight="true" outlineLevel="0" collapsed="false">
      <c r="A54" s="175" t="s">
        <v>112</v>
      </c>
      <c r="B54" s="175"/>
      <c r="C54" s="175"/>
      <c r="E54" s="175" t="s">
        <v>112</v>
      </c>
      <c r="F54" s="175"/>
      <c r="G54" s="175"/>
    </row>
    <row r="55" customFormat="false" ht="20" hidden="false" customHeight="true" outlineLevel="0" collapsed="false">
      <c r="A55" s="175" t="s">
        <v>113</v>
      </c>
      <c r="B55" s="175"/>
      <c r="C55" s="175"/>
      <c r="E55" s="175" t="s">
        <v>113</v>
      </c>
      <c r="F55" s="175"/>
      <c r="G55" s="175"/>
    </row>
    <row r="56" customFormat="false" ht="20" hidden="false" customHeight="true" outlineLevel="0" collapsed="false">
      <c r="A56" s="175" t="s">
        <v>114</v>
      </c>
      <c r="B56" s="175"/>
      <c r="C56" s="175"/>
      <c r="E56" s="175" t="s">
        <v>114</v>
      </c>
      <c r="F56" s="175"/>
      <c r="G56" s="175"/>
    </row>
    <row r="57" customFormat="false" ht="20" hidden="false" customHeight="true" outlineLevel="0" collapsed="false">
      <c r="A57" s="175" t="s">
        <v>115</v>
      </c>
      <c r="B57" s="175"/>
      <c r="C57" s="175"/>
      <c r="E57" s="175" t="s">
        <v>115</v>
      </c>
      <c r="F57" s="175"/>
      <c r="G57" s="175"/>
    </row>
    <row r="58" customFormat="false" ht="20" hidden="false" customHeight="true" outlineLevel="0" collapsed="false">
      <c r="A58" s="175" t="s">
        <v>116</v>
      </c>
      <c r="B58" s="175"/>
      <c r="C58" s="175"/>
      <c r="E58" s="175" t="s">
        <v>116</v>
      </c>
      <c r="F58" s="175"/>
      <c r="G58" s="175"/>
    </row>
    <row r="59" customFormat="false" ht="20" hidden="false" customHeight="true" outlineLevel="0" collapsed="false">
      <c r="A59" s="171"/>
      <c r="B59" s="172"/>
      <c r="C59" s="167"/>
      <c r="E59" s="171"/>
      <c r="F59" s="172"/>
      <c r="G59" s="167"/>
    </row>
    <row r="60" customFormat="false" ht="20" hidden="false" customHeight="true" outlineLevel="0" collapsed="false">
      <c r="A60" s="171"/>
      <c r="B60" s="176"/>
      <c r="C60" s="177"/>
      <c r="E60" s="171"/>
      <c r="F60" s="176"/>
      <c r="G60" s="177"/>
    </row>
    <row r="61" customFormat="false" ht="20" hidden="false" customHeight="true" outlineLevel="0" collapsed="false">
      <c r="A61" s="171"/>
      <c r="B61" s="174" t="s">
        <v>110</v>
      </c>
      <c r="C61" s="178" t="s">
        <v>93</v>
      </c>
      <c r="E61" s="171"/>
      <c r="F61" s="174" t="s">
        <v>110</v>
      </c>
      <c r="G61" s="178" t="s">
        <v>93</v>
      </c>
    </row>
    <row r="62" customFormat="false" ht="20" hidden="false" customHeight="true" outlineLevel="0" collapsed="false">
      <c r="A62" s="179"/>
      <c r="B62" s="180"/>
      <c r="C62" s="181"/>
      <c r="E62" s="179"/>
      <c r="F62" s="180"/>
      <c r="G62" s="181"/>
    </row>
    <row r="64" customFormat="false" ht="13" hidden="false" customHeight="false" outlineLevel="0" collapsed="false">
      <c r="A64" s="162"/>
      <c r="B64" s="163"/>
      <c r="C64" s="164"/>
      <c r="E64" s="162"/>
      <c r="F64" s="163"/>
      <c r="G64" s="164"/>
    </row>
    <row r="65" customFormat="false" ht="15.5" hidden="false" customHeight="false" outlineLevel="0" collapsed="false">
      <c r="A65" s="165" t="str">
        <f aca="false">Teilnehmer!$A$3</f>
        <v>WRW-Rangliste</v>
      </c>
      <c r="B65" s="166"/>
      <c r="C65" s="167"/>
      <c r="E65" s="165" t="str">
        <f aca="false">Teilnehmer!$A$3</f>
        <v>WRW-Rangliste</v>
      </c>
      <c r="F65" s="166"/>
      <c r="G65" s="167"/>
    </row>
    <row r="66" customFormat="false" ht="15.5" hidden="false" customHeight="false" outlineLevel="0" collapsed="false">
      <c r="A66" s="168" t="s">
        <v>175</v>
      </c>
      <c r="B66" s="169"/>
      <c r="C66" s="170" t="s">
        <v>63</v>
      </c>
      <c r="E66" s="168" t="s">
        <v>175</v>
      </c>
      <c r="F66" s="169"/>
      <c r="G66" s="170" t="s">
        <v>63</v>
      </c>
    </row>
    <row r="67" customFormat="false" ht="12.5" hidden="false" customHeight="false" outlineLevel="0" collapsed="false">
      <c r="A67" s="171"/>
      <c r="B67" s="172"/>
      <c r="C67" s="229"/>
      <c r="E67" s="171"/>
      <c r="F67" s="172"/>
      <c r="G67" s="167"/>
    </row>
    <row r="68" customFormat="false" ht="12.5" hidden="false" customHeight="false" outlineLevel="0" collapsed="false">
      <c r="A68" s="230" t="s">
        <v>178</v>
      </c>
      <c r="B68" s="172"/>
      <c r="C68" s="229" t="s">
        <v>177</v>
      </c>
      <c r="E68" s="230" t="s">
        <v>179</v>
      </c>
      <c r="F68" s="172"/>
      <c r="G68" s="229" t="s">
        <v>177</v>
      </c>
    </row>
    <row r="69" customFormat="false" ht="13" hidden="false" customHeight="false" outlineLevel="0" collapsed="false">
      <c r="A69" s="171"/>
      <c r="B69" s="172"/>
      <c r="C69" s="167"/>
      <c r="E69" s="171"/>
      <c r="F69" s="172"/>
      <c r="G69" s="167"/>
    </row>
    <row r="70" customFormat="false" ht="20" hidden="false" customHeight="true" outlineLevel="0" collapsed="false">
      <c r="A70" s="173" t="str">
        <f aca="false">'KO-System'!C42</f>
        <v>Freilos</v>
      </c>
      <c r="B70" s="173"/>
      <c r="C70" s="173"/>
      <c r="E70" s="173" t="str">
        <f aca="false">'KO-System'!C48</f>
        <v>Spanjaard</v>
      </c>
      <c r="F70" s="173"/>
      <c r="G70" s="173"/>
    </row>
    <row r="71" customFormat="false" ht="20" hidden="false" customHeight="true" outlineLevel="0" collapsed="false">
      <c r="A71" s="171"/>
      <c r="B71" s="174" t="s">
        <v>90</v>
      </c>
      <c r="C71" s="167"/>
      <c r="E71" s="171"/>
      <c r="F71" s="174" t="s">
        <v>90</v>
      </c>
      <c r="G71" s="167"/>
    </row>
    <row r="72" customFormat="false" ht="20" hidden="false" customHeight="true" outlineLevel="0" collapsed="false">
      <c r="A72" s="173" t="str">
        <f aca="false">'KO-System'!C45</f>
        <v>Alabed</v>
      </c>
      <c r="B72" s="173"/>
      <c r="C72" s="173"/>
      <c r="E72" s="173" t="str">
        <f aca="false">'KO-System'!C51</f>
        <v>Freilos</v>
      </c>
      <c r="F72" s="173"/>
      <c r="G72" s="173"/>
    </row>
    <row r="73" customFormat="false" ht="20" hidden="false" customHeight="true" outlineLevel="0" collapsed="false">
      <c r="A73" s="171"/>
      <c r="B73" s="172"/>
      <c r="C73" s="167"/>
      <c r="E73" s="171"/>
      <c r="F73" s="172"/>
      <c r="G73" s="167"/>
    </row>
    <row r="74" customFormat="false" ht="20" hidden="false" customHeight="true" outlineLevel="0" collapsed="false">
      <c r="A74" s="175"/>
      <c r="B74" s="175" t="s">
        <v>110</v>
      </c>
      <c r="C74" s="175" t="s">
        <v>111</v>
      </c>
      <c r="E74" s="175"/>
      <c r="F74" s="175" t="s">
        <v>110</v>
      </c>
      <c r="G74" s="175" t="s">
        <v>111</v>
      </c>
    </row>
    <row r="75" customFormat="false" ht="20" hidden="false" customHeight="true" outlineLevel="0" collapsed="false">
      <c r="A75" s="175" t="s">
        <v>112</v>
      </c>
      <c r="B75" s="175"/>
      <c r="C75" s="175"/>
      <c r="E75" s="175" t="s">
        <v>112</v>
      </c>
      <c r="F75" s="175"/>
      <c r="G75" s="175"/>
    </row>
    <row r="76" customFormat="false" ht="20" hidden="false" customHeight="true" outlineLevel="0" collapsed="false">
      <c r="A76" s="175" t="s">
        <v>113</v>
      </c>
      <c r="B76" s="175"/>
      <c r="C76" s="175"/>
      <c r="E76" s="175" t="s">
        <v>113</v>
      </c>
      <c r="F76" s="175"/>
      <c r="G76" s="175"/>
    </row>
    <row r="77" customFormat="false" ht="20" hidden="false" customHeight="true" outlineLevel="0" collapsed="false">
      <c r="A77" s="175" t="s">
        <v>114</v>
      </c>
      <c r="B77" s="175"/>
      <c r="C77" s="175"/>
      <c r="E77" s="175" t="s">
        <v>114</v>
      </c>
      <c r="F77" s="175"/>
      <c r="G77" s="175"/>
    </row>
    <row r="78" customFormat="false" ht="20" hidden="false" customHeight="true" outlineLevel="0" collapsed="false">
      <c r="A78" s="175" t="s">
        <v>115</v>
      </c>
      <c r="B78" s="175"/>
      <c r="C78" s="175"/>
      <c r="E78" s="175" t="s">
        <v>115</v>
      </c>
      <c r="F78" s="175"/>
      <c r="G78" s="175"/>
    </row>
    <row r="79" customFormat="false" ht="20" hidden="false" customHeight="true" outlineLevel="0" collapsed="false">
      <c r="A79" s="175" t="s">
        <v>116</v>
      </c>
      <c r="B79" s="175"/>
      <c r="C79" s="175"/>
      <c r="E79" s="175" t="s">
        <v>116</v>
      </c>
      <c r="F79" s="175"/>
      <c r="G79" s="175"/>
    </row>
    <row r="80" customFormat="false" ht="20" hidden="false" customHeight="true" outlineLevel="0" collapsed="false">
      <c r="A80" s="171"/>
      <c r="B80" s="172"/>
      <c r="C80" s="167"/>
      <c r="E80" s="171"/>
      <c r="F80" s="172"/>
      <c r="G80" s="167"/>
    </row>
    <row r="81" customFormat="false" ht="20" hidden="false" customHeight="true" outlineLevel="0" collapsed="false">
      <c r="A81" s="171"/>
      <c r="B81" s="176"/>
      <c r="C81" s="177"/>
      <c r="E81" s="171"/>
      <c r="F81" s="176"/>
      <c r="G81" s="177"/>
    </row>
    <row r="82" customFormat="false" ht="20" hidden="false" customHeight="true" outlineLevel="0" collapsed="false">
      <c r="A82" s="171"/>
      <c r="B82" s="174" t="s">
        <v>110</v>
      </c>
      <c r="C82" s="178" t="s">
        <v>93</v>
      </c>
      <c r="E82" s="171"/>
      <c r="F82" s="174" t="s">
        <v>110</v>
      </c>
      <c r="G82" s="178" t="s">
        <v>93</v>
      </c>
    </row>
    <row r="83" customFormat="false" ht="20" hidden="false" customHeight="true" outlineLevel="0" collapsed="false">
      <c r="A83" s="179"/>
      <c r="B83" s="180"/>
      <c r="C83" s="181"/>
      <c r="E83" s="179"/>
      <c r="F83" s="180"/>
      <c r="G83" s="181"/>
    </row>
    <row r="85" customFormat="false" ht="13" hidden="false" customHeight="false" outlineLevel="0" collapsed="false">
      <c r="A85" s="162"/>
      <c r="B85" s="163"/>
      <c r="C85" s="164"/>
      <c r="E85" s="162"/>
      <c r="F85" s="163"/>
      <c r="G85" s="164"/>
    </row>
    <row r="86" customFormat="false" ht="15.5" hidden="false" customHeight="false" outlineLevel="0" collapsed="false">
      <c r="A86" s="165" t="str">
        <f aca="false">Teilnehmer!$A$3</f>
        <v>WRW-Rangliste</v>
      </c>
      <c r="B86" s="166"/>
      <c r="C86" s="167"/>
      <c r="E86" s="165" t="str">
        <f aca="false">Teilnehmer!$A$3</f>
        <v>WRW-Rangliste</v>
      </c>
      <c r="F86" s="166"/>
      <c r="G86" s="167"/>
    </row>
    <row r="87" customFormat="false" ht="15.5" hidden="false" customHeight="false" outlineLevel="0" collapsed="false">
      <c r="A87" s="168" t="s">
        <v>175</v>
      </c>
      <c r="B87" s="169"/>
      <c r="C87" s="170" t="s">
        <v>64</v>
      </c>
      <c r="E87" s="168" t="s">
        <v>175</v>
      </c>
      <c r="F87" s="169"/>
      <c r="G87" s="170" t="s">
        <v>64</v>
      </c>
    </row>
    <row r="88" customFormat="false" ht="12.5" hidden="false" customHeight="false" outlineLevel="0" collapsed="false">
      <c r="A88" s="171"/>
      <c r="B88" s="172"/>
      <c r="C88" s="229"/>
      <c r="E88" s="171"/>
      <c r="F88" s="172"/>
      <c r="G88" s="167"/>
    </row>
    <row r="89" customFormat="false" ht="12.5" hidden="false" customHeight="false" outlineLevel="0" collapsed="false">
      <c r="A89" s="230" t="s">
        <v>180</v>
      </c>
      <c r="B89" s="172"/>
      <c r="C89" s="229" t="s">
        <v>176</v>
      </c>
      <c r="E89" s="230" t="s">
        <v>181</v>
      </c>
      <c r="F89" s="172"/>
      <c r="G89" s="229" t="s">
        <v>176</v>
      </c>
    </row>
    <row r="90" customFormat="false" ht="13" hidden="false" customHeight="false" outlineLevel="0" collapsed="false">
      <c r="A90" s="171"/>
      <c r="B90" s="172"/>
      <c r="C90" s="167"/>
      <c r="E90" s="171"/>
      <c r="F90" s="172"/>
      <c r="G90" s="167"/>
    </row>
    <row r="91" customFormat="false" ht="20" hidden="false" customHeight="true" outlineLevel="0" collapsed="false">
      <c r="A91" s="173" t="str">
        <f aca="false">'KO-System'!I6</f>
        <v>Richter</v>
      </c>
      <c r="B91" s="173"/>
      <c r="C91" s="173"/>
      <c r="E91" s="173" t="str">
        <f aca="false">'KO-System'!I12</f>
        <v>Bednarz, Luis</v>
      </c>
      <c r="F91" s="173"/>
      <c r="G91" s="173"/>
    </row>
    <row r="92" customFormat="false" ht="20" hidden="false" customHeight="true" outlineLevel="0" collapsed="false">
      <c r="A92" s="171"/>
      <c r="B92" s="174" t="s">
        <v>90</v>
      </c>
      <c r="C92" s="167"/>
      <c r="E92" s="171"/>
      <c r="F92" s="174" t="s">
        <v>90</v>
      </c>
      <c r="G92" s="167"/>
    </row>
    <row r="93" customFormat="false" ht="20" hidden="false" customHeight="true" outlineLevel="0" collapsed="false">
      <c r="A93" s="173" t="str">
        <f aca="false">'KO-System'!I9</f>
        <v>Mattheuer</v>
      </c>
      <c r="B93" s="173"/>
      <c r="C93" s="173"/>
      <c r="E93" s="173" t="str">
        <f aca="false">'KO-System'!I15</f>
        <v>Bednarz, Jannis</v>
      </c>
      <c r="F93" s="173"/>
      <c r="G93" s="173"/>
    </row>
    <row r="94" customFormat="false" ht="20" hidden="false" customHeight="true" outlineLevel="0" collapsed="false">
      <c r="A94" s="171"/>
      <c r="B94" s="172"/>
      <c r="C94" s="167"/>
      <c r="E94" s="171"/>
      <c r="F94" s="172"/>
      <c r="G94" s="167"/>
    </row>
    <row r="95" customFormat="false" ht="20" hidden="false" customHeight="true" outlineLevel="0" collapsed="false">
      <c r="A95" s="175"/>
      <c r="B95" s="175" t="s">
        <v>110</v>
      </c>
      <c r="C95" s="175" t="s">
        <v>111</v>
      </c>
      <c r="E95" s="175"/>
      <c r="F95" s="175" t="s">
        <v>110</v>
      </c>
      <c r="G95" s="175" t="s">
        <v>111</v>
      </c>
    </row>
    <row r="96" customFormat="false" ht="20" hidden="false" customHeight="true" outlineLevel="0" collapsed="false">
      <c r="A96" s="175" t="s">
        <v>112</v>
      </c>
      <c r="B96" s="175"/>
      <c r="C96" s="175"/>
      <c r="E96" s="175" t="s">
        <v>112</v>
      </c>
      <c r="F96" s="175"/>
      <c r="G96" s="175"/>
    </row>
    <row r="97" customFormat="false" ht="20" hidden="false" customHeight="true" outlineLevel="0" collapsed="false">
      <c r="A97" s="175" t="s">
        <v>113</v>
      </c>
      <c r="B97" s="175"/>
      <c r="C97" s="175"/>
      <c r="E97" s="175" t="s">
        <v>113</v>
      </c>
      <c r="F97" s="175"/>
      <c r="G97" s="175"/>
    </row>
    <row r="98" customFormat="false" ht="20" hidden="false" customHeight="true" outlineLevel="0" collapsed="false">
      <c r="A98" s="175" t="s">
        <v>114</v>
      </c>
      <c r="B98" s="175"/>
      <c r="C98" s="175"/>
      <c r="E98" s="175" t="s">
        <v>114</v>
      </c>
      <c r="F98" s="175"/>
      <c r="G98" s="175"/>
    </row>
    <row r="99" customFormat="false" ht="20" hidden="false" customHeight="true" outlineLevel="0" collapsed="false">
      <c r="A99" s="175" t="s">
        <v>115</v>
      </c>
      <c r="B99" s="175"/>
      <c r="C99" s="175"/>
      <c r="E99" s="175" t="s">
        <v>115</v>
      </c>
      <c r="F99" s="175"/>
      <c r="G99" s="175"/>
    </row>
    <row r="100" customFormat="false" ht="20" hidden="false" customHeight="true" outlineLevel="0" collapsed="false">
      <c r="A100" s="175" t="s">
        <v>116</v>
      </c>
      <c r="B100" s="175"/>
      <c r="C100" s="175"/>
      <c r="E100" s="175" t="s">
        <v>116</v>
      </c>
      <c r="F100" s="175"/>
      <c r="G100" s="175"/>
    </row>
    <row r="101" customFormat="false" ht="20" hidden="false" customHeight="true" outlineLevel="0" collapsed="false">
      <c r="A101" s="171"/>
      <c r="B101" s="172"/>
      <c r="C101" s="167"/>
      <c r="E101" s="171"/>
      <c r="F101" s="172"/>
      <c r="G101" s="167"/>
    </row>
    <row r="102" customFormat="false" ht="20" hidden="false" customHeight="true" outlineLevel="0" collapsed="false">
      <c r="A102" s="171"/>
      <c r="B102" s="176"/>
      <c r="C102" s="177"/>
      <c r="E102" s="171"/>
      <c r="F102" s="176"/>
      <c r="G102" s="177"/>
    </row>
    <row r="103" customFormat="false" ht="20" hidden="false" customHeight="true" outlineLevel="0" collapsed="false">
      <c r="A103" s="171"/>
      <c r="B103" s="174" t="s">
        <v>110</v>
      </c>
      <c r="C103" s="178" t="s">
        <v>93</v>
      </c>
      <c r="E103" s="171"/>
      <c r="F103" s="174" t="s">
        <v>110</v>
      </c>
      <c r="G103" s="178" t="s">
        <v>93</v>
      </c>
    </row>
    <row r="104" customFormat="false" ht="20" hidden="false" customHeight="true" outlineLevel="0" collapsed="false">
      <c r="A104" s="179"/>
      <c r="B104" s="180"/>
      <c r="C104" s="181"/>
      <c r="E104" s="179"/>
      <c r="F104" s="180"/>
      <c r="G104" s="181"/>
    </row>
    <row r="106" customFormat="false" ht="13" hidden="false" customHeight="false" outlineLevel="0" collapsed="false">
      <c r="A106" s="162"/>
      <c r="B106" s="163"/>
      <c r="C106" s="164"/>
      <c r="E106" s="162"/>
      <c r="F106" s="163"/>
      <c r="G106" s="164"/>
    </row>
    <row r="107" customFormat="false" ht="15.5" hidden="false" customHeight="false" outlineLevel="0" collapsed="false">
      <c r="A107" s="165" t="str">
        <f aca="false">Teilnehmer!$A$3</f>
        <v>WRW-Rangliste</v>
      </c>
      <c r="B107" s="166"/>
      <c r="C107" s="167"/>
      <c r="E107" s="165" t="str">
        <f aca="false">Teilnehmer!$A$3</f>
        <v>WRW-Rangliste</v>
      </c>
      <c r="F107" s="166"/>
      <c r="G107" s="167"/>
    </row>
    <row r="108" customFormat="false" ht="15.5" hidden="false" customHeight="false" outlineLevel="0" collapsed="false">
      <c r="A108" s="168" t="s">
        <v>175</v>
      </c>
      <c r="B108" s="169"/>
      <c r="C108" s="170" t="s">
        <v>64</v>
      </c>
      <c r="E108" s="168" t="s">
        <v>175</v>
      </c>
      <c r="F108" s="169"/>
      <c r="G108" s="170" t="s">
        <v>64</v>
      </c>
    </row>
    <row r="109" customFormat="false" ht="12.5" hidden="false" customHeight="false" outlineLevel="0" collapsed="false">
      <c r="A109" s="171"/>
      <c r="B109" s="172"/>
      <c r="C109" s="167"/>
      <c r="E109" s="171"/>
      <c r="F109" s="172"/>
      <c r="G109" s="167"/>
    </row>
    <row r="110" customFormat="false" ht="12.5" hidden="false" customHeight="false" outlineLevel="0" collapsed="false">
      <c r="A110" s="230" t="s">
        <v>182</v>
      </c>
      <c r="B110" s="172"/>
      <c r="C110" s="229" t="s">
        <v>176</v>
      </c>
      <c r="E110" s="230" t="s">
        <v>183</v>
      </c>
      <c r="F110" s="172"/>
      <c r="G110" s="229" t="s">
        <v>176</v>
      </c>
    </row>
    <row r="111" customFormat="false" ht="13" hidden="false" customHeight="false" outlineLevel="0" collapsed="false">
      <c r="A111" s="171"/>
      <c r="B111" s="172"/>
      <c r="C111" s="167"/>
      <c r="E111" s="171"/>
      <c r="F111" s="172"/>
      <c r="G111" s="167"/>
    </row>
    <row r="112" customFormat="false" ht="20" hidden="false" customHeight="true" outlineLevel="0" collapsed="false">
      <c r="A112" s="173" t="str">
        <f aca="false">'KO-System'!I18</f>
        <v>Settnik</v>
      </c>
      <c r="B112" s="173"/>
      <c r="C112" s="173"/>
      <c r="E112" s="173" t="str">
        <f aca="false">'KO-System'!I24</f>
        <v>Farooq</v>
      </c>
      <c r="F112" s="173"/>
      <c r="G112" s="173"/>
    </row>
    <row r="113" customFormat="false" ht="20" hidden="false" customHeight="true" outlineLevel="0" collapsed="false">
      <c r="A113" s="171"/>
      <c r="B113" s="174" t="s">
        <v>90</v>
      </c>
      <c r="C113" s="167"/>
      <c r="E113" s="171"/>
      <c r="F113" s="174" t="s">
        <v>90</v>
      </c>
      <c r="G113" s="167"/>
    </row>
    <row r="114" customFormat="false" ht="20" hidden="false" customHeight="true" outlineLevel="0" collapsed="false">
      <c r="A114" s="173" t="str">
        <f aca="false">'KO-System'!I21</f>
        <v>Haveneth</v>
      </c>
      <c r="B114" s="173"/>
      <c r="C114" s="173"/>
      <c r="E114" s="173" t="str">
        <f aca="false">'KO-System'!I27</f>
        <v>Winkels</v>
      </c>
      <c r="F114" s="173"/>
      <c r="G114" s="173"/>
    </row>
    <row r="115" customFormat="false" ht="20" hidden="false" customHeight="true" outlineLevel="0" collapsed="false">
      <c r="A115" s="171"/>
      <c r="B115" s="172"/>
      <c r="C115" s="167"/>
      <c r="E115" s="171"/>
      <c r="F115" s="172"/>
      <c r="G115" s="167"/>
    </row>
    <row r="116" customFormat="false" ht="20" hidden="false" customHeight="true" outlineLevel="0" collapsed="false">
      <c r="A116" s="175"/>
      <c r="B116" s="175" t="s">
        <v>110</v>
      </c>
      <c r="C116" s="175" t="s">
        <v>111</v>
      </c>
      <c r="E116" s="175"/>
      <c r="F116" s="175" t="s">
        <v>110</v>
      </c>
      <c r="G116" s="175" t="s">
        <v>111</v>
      </c>
    </row>
    <row r="117" customFormat="false" ht="20" hidden="false" customHeight="true" outlineLevel="0" collapsed="false">
      <c r="A117" s="175" t="s">
        <v>112</v>
      </c>
      <c r="B117" s="175"/>
      <c r="C117" s="175"/>
      <c r="E117" s="175" t="s">
        <v>112</v>
      </c>
      <c r="F117" s="175"/>
      <c r="G117" s="175"/>
    </row>
    <row r="118" customFormat="false" ht="20" hidden="false" customHeight="true" outlineLevel="0" collapsed="false">
      <c r="A118" s="175" t="s">
        <v>113</v>
      </c>
      <c r="B118" s="175"/>
      <c r="C118" s="175"/>
      <c r="E118" s="175" t="s">
        <v>113</v>
      </c>
      <c r="F118" s="175"/>
      <c r="G118" s="175"/>
    </row>
    <row r="119" customFormat="false" ht="20" hidden="false" customHeight="true" outlineLevel="0" collapsed="false">
      <c r="A119" s="175" t="s">
        <v>114</v>
      </c>
      <c r="B119" s="175"/>
      <c r="C119" s="175"/>
      <c r="E119" s="175" t="s">
        <v>114</v>
      </c>
      <c r="F119" s="175"/>
      <c r="G119" s="175"/>
    </row>
    <row r="120" customFormat="false" ht="20" hidden="false" customHeight="true" outlineLevel="0" collapsed="false">
      <c r="A120" s="175" t="s">
        <v>115</v>
      </c>
      <c r="B120" s="175"/>
      <c r="C120" s="175"/>
      <c r="E120" s="175" t="s">
        <v>115</v>
      </c>
      <c r="F120" s="175"/>
      <c r="G120" s="175"/>
    </row>
    <row r="121" customFormat="false" ht="20" hidden="false" customHeight="true" outlineLevel="0" collapsed="false">
      <c r="A121" s="175" t="s">
        <v>116</v>
      </c>
      <c r="B121" s="175"/>
      <c r="C121" s="175"/>
      <c r="E121" s="175" t="s">
        <v>116</v>
      </c>
      <c r="F121" s="175"/>
      <c r="G121" s="175"/>
    </row>
    <row r="122" customFormat="false" ht="20" hidden="false" customHeight="true" outlineLevel="0" collapsed="false">
      <c r="A122" s="171"/>
      <c r="B122" s="172"/>
      <c r="C122" s="167"/>
      <c r="E122" s="171"/>
      <c r="F122" s="172"/>
      <c r="G122" s="167"/>
    </row>
    <row r="123" customFormat="false" ht="20" hidden="false" customHeight="true" outlineLevel="0" collapsed="false">
      <c r="A123" s="171"/>
      <c r="B123" s="176"/>
      <c r="C123" s="177"/>
      <c r="E123" s="171"/>
      <c r="F123" s="176"/>
      <c r="G123" s="177"/>
    </row>
    <row r="124" customFormat="false" ht="20" hidden="false" customHeight="true" outlineLevel="0" collapsed="false">
      <c r="A124" s="171"/>
      <c r="B124" s="174" t="s">
        <v>110</v>
      </c>
      <c r="C124" s="178" t="s">
        <v>93</v>
      </c>
      <c r="E124" s="171"/>
      <c r="F124" s="174" t="s">
        <v>110</v>
      </c>
      <c r="G124" s="178" t="s">
        <v>93</v>
      </c>
    </row>
    <row r="125" customFormat="false" ht="20" hidden="false" customHeight="true" outlineLevel="0" collapsed="false">
      <c r="A125" s="179"/>
      <c r="B125" s="180"/>
      <c r="C125" s="181"/>
      <c r="E125" s="179"/>
      <c r="F125" s="180"/>
      <c r="G125" s="181"/>
    </row>
    <row r="127" customFormat="false" ht="13" hidden="false" customHeight="false" outlineLevel="0" collapsed="false">
      <c r="A127" s="162"/>
      <c r="B127" s="163"/>
      <c r="C127" s="164"/>
      <c r="E127" s="162"/>
      <c r="F127" s="163"/>
      <c r="G127" s="164"/>
    </row>
    <row r="128" customFormat="false" ht="15.5" hidden="false" customHeight="false" outlineLevel="0" collapsed="false">
      <c r="A128" s="165" t="str">
        <f aca="false">Teilnehmer!$A$3</f>
        <v>WRW-Rangliste</v>
      </c>
      <c r="B128" s="166"/>
      <c r="C128" s="167"/>
      <c r="E128" s="165" t="str">
        <f aca="false">Teilnehmer!$A$3</f>
        <v>WRW-Rangliste</v>
      </c>
      <c r="F128" s="166"/>
      <c r="G128" s="167"/>
    </row>
    <row r="129" customFormat="false" ht="15.5" hidden="false" customHeight="false" outlineLevel="0" collapsed="false">
      <c r="A129" s="168" t="s">
        <v>175</v>
      </c>
      <c r="B129" s="169"/>
      <c r="C129" s="170" t="s">
        <v>64</v>
      </c>
      <c r="E129" s="168" t="s">
        <v>175</v>
      </c>
      <c r="F129" s="169"/>
      <c r="G129" s="170" t="s">
        <v>64</v>
      </c>
    </row>
    <row r="130" customFormat="false" ht="12.5" hidden="false" customHeight="false" outlineLevel="0" collapsed="false">
      <c r="A130" s="171"/>
      <c r="B130" s="172"/>
      <c r="C130" s="229"/>
      <c r="E130" s="171"/>
      <c r="F130" s="172"/>
      <c r="G130" s="167"/>
    </row>
    <row r="131" customFormat="false" ht="12.5" hidden="false" customHeight="false" outlineLevel="0" collapsed="false">
      <c r="A131" s="230" t="s">
        <v>184</v>
      </c>
      <c r="B131" s="172"/>
      <c r="C131" s="229" t="s">
        <v>177</v>
      </c>
      <c r="E131" s="230" t="s">
        <v>185</v>
      </c>
      <c r="F131" s="172"/>
      <c r="G131" s="229" t="s">
        <v>177</v>
      </c>
    </row>
    <row r="132" customFormat="false" ht="13" hidden="false" customHeight="false" outlineLevel="0" collapsed="false">
      <c r="A132" s="171"/>
      <c r="B132" s="172"/>
      <c r="C132" s="167"/>
      <c r="E132" s="171"/>
      <c r="F132" s="172"/>
      <c r="G132" s="167"/>
    </row>
    <row r="133" customFormat="false" ht="20" hidden="false" customHeight="true" outlineLevel="0" collapsed="false">
      <c r="A133" s="173" t="str">
        <f aca="false">'KO-System'!I30</f>
        <v>Romanovic</v>
      </c>
      <c r="B133" s="173"/>
      <c r="C133" s="173"/>
      <c r="E133" s="173" t="str">
        <f aca="false">'KO-System'!I36</f>
        <v>Alabed</v>
      </c>
      <c r="F133" s="173"/>
      <c r="G133" s="173"/>
    </row>
    <row r="134" customFormat="false" ht="20" hidden="false" customHeight="true" outlineLevel="0" collapsed="false">
      <c r="A134" s="171"/>
      <c r="B134" s="174" t="s">
        <v>90</v>
      </c>
      <c r="C134" s="167"/>
      <c r="E134" s="171"/>
      <c r="F134" s="174" t="s">
        <v>90</v>
      </c>
      <c r="G134" s="167"/>
    </row>
    <row r="135" customFormat="false" ht="20" hidden="false" customHeight="true" outlineLevel="0" collapsed="false">
      <c r="A135" s="173" t="str">
        <f aca="false">'KO-System'!I33</f>
        <v>Abdalah</v>
      </c>
      <c r="B135" s="173"/>
      <c r="C135" s="173"/>
      <c r="E135" s="173" t="str">
        <f aca="false">'KO-System'!I39</f>
        <v>Spanjaard</v>
      </c>
      <c r="F135" s="173"/>
      <c r="G135" s="173"/>
    </row>
    <row r="136" customFormat="false" ht="20" hidden="false" customHeight="true" outlineLevel="0" collapsed="false">
      <c r="A136" s="171"/>
      <c r="B136" s="172"/>
      <c r="C136" s="167"/>
      <c r="E136" s="171"/>
      <c r="F136" s="172"/>
      <c r="G136" s="167"/>
    </row>
    <row r="137" customFormat="false" ht="20" hidden="false" customHeight="true" outlineLevel="0" collapsed="false">
      <c r="A137" s="175"/>
      <c r="B137" s="175" t="s">
        <v>110</v>
      </c>
      <c r="C137" s="175" t="s">
        <v>111</v>
      </c>
      <c r="E137" s="175"/>
      <c r="F137" s="175" t="s">
        <v>110</v>
      </c>
      <c r="G137" s="175" t="s">
        <v>111</v>
      </c>
    </row>
    <row r="138" customFormat="false" ht="20" hidden="false" customHeight="true" outlineLevel="0" collapsed="false">
      <c r="A138" s="175" t="s">
        <v>112</v>
      </c>
      <c r="B138" s="175"/>
      <c r="C138" s="175"/>
      <c r="E138" s="175" t="s">
        <v>112</v>
      </c>
      <c r="F138" s="175"/>
      <c r="G138" s="175"/>
    </row>
    <row r="139" customFormat="false" ht="20" hidden="false" customHeight="true" outlineLevel="0" collapsed="false">
      <c r="A139" s="175" t="s">
        <v>113</v>
      </c>
      <c r="B139" s="175"/>
      <c r="C139" s="175"/>
      <c r="E139" s="175" t="s">
        <v>113</v>
      </c>
      <c r="F139" s="175"/>
      <c r="G139" s="175"/>
    </row>
    <row r="140" customFormat="false" ht="20" hidden="false" customHeight="true" outlineLevel="0" collapsed="false">
      <c r="A140" s="175" t="s">
        <v>114</v>
      </c>
      <c r="B140" s="175"/>
      <c r="C140" s="175"/>
      <c r="E140" s="175" t="s">
        <v>114</v>
      </c>
      <c r="F140" s="175"/>
      <c r="G140" s="175"/>
    </row>
    <row r="141" customFormat="false" ht="20" hidden="false" customHeight="true" outlineLevel="0" collapsed="false">
      <c r="A141" s="175" t="s">
        <v>115</v>
      </c>
      <c r="B141" s="175"/>
      <c r="C141" s="175"/>
      <c r="E141" s="175" t="s">
        <v>115</v>
      </c>
      <c r="F141" s="175"/>
      <c r="G141" s="175"/>
    </row>
    <row r="142" customFormat="false" ht="20" hidden="false" customHeight="true" outlineLevel="0" collapsed="false">
      <c r="A142" s="175" t="s">
        <v>116</v>
      </c>
      <c r="B142" s="175"/>
      <c r="C142" s="175"/>
      <c r="E142" s="175" t="s">
        <v>116</v>
      </c>
      <c r="F142" s="175"/>
      <c r="G142" s="175"/>
    </row>
    <row r="143" customFormat="false" ht="20" hidden="false" customHeight="true" outlineLevel="0" collapsed="false">
      <c r="A143" s="171"/>
      <c r="B143" s="172"/>
      <c r="C143" s="167"/>
      <c r="E143" s="171"/>
      <c r="F143" s="172"/>
      <c r="G143" s="167"/>
    </row>
    <row r="144" customFormat="false" ht="20" hidden="false" customHeight="true" outlineLevel="0" collapsed="false">
      <c r="A144" s="171"/>
      <c r="B144" s="176"/>
      <c r="C144" s="177"/>
      <c r="E144" s="171"/>
      <c r="F144" s="176"/>
      <c r="G144" s="177"/>
    </row>
    <row r="145" customFormat="false" ht="20" hidden="false" customHeight="true" outlineLevel="0" collapsed="false">
      <c r="A145" s="171"/>
      <c r="B145" s="174" t="s">
        <v>110</v>
      </c>
      <c r="C145" s="178" t="s">
        <v>93</v>
      </c>
      <c r="E145" s="171"/>
      <c r="F145" s="174" t="s">
        <v>110</v>
      </c>
      <c r="G145" s="178" t="s">
        <v>93</v>
      </c>
    </row>
    <row r="146" customFormat="false" ht="20" hidden="false" customHeight="true" outlineLevel="0" collapsed="false">
      <c r="A146" s="179"/>
      <c r="B146" s="180"/>
      <c r="C146" s="181"/>
      <c r="E146" s="179"/>
      <c r="F146" s="180"/>
      <c r="G146" s="181"/>
    </row>
    <row r="148" customFormat="false" ht="13" hidden="false" customHeight="false" outlineLevel="0" collapsed="false">
      <c r="A148" s="162"/>
      <c r="B148" s="163"/>
      <c r="C148" s="164"/>
      <c r="E148" s="162"/>
      <c r="F148" s="163"/>
      <c r="G148" s="164"/>
    </row>
    <row r="149" customFormat="false" ht="15.5" hidden="false" customHeight="false" outlineLevel="0" collapsed="false">
      <c r="A149" s="165" t="str">
        <f aca="false">Teilnehmer!$A$3</f>
        <v>WRW-Rangliste</v>
      </c>
      <c r="B149" s="166"/>
      <c r="C149" s="167"/>
      <c r="E149" s="165" t="str">
        <f aca="false">Teilnehmer!$A$3</f>
        <v>WRW-Rangliste</v>
      </c>
      <c r="F149" s="166"/>
      <c r="G149" s="167"/>
    </row>
    <row r="150" customFormat="false" ht="15.5" hidden="false" customHeight="false" outlineLevel="0" collapsed="false">
      <c r="A150" s="168" t="s">
        <v>175</v>
      </c>
      <c r="B150" s="169"/>
      <c r="C150" s="170" t="s">
        <v>64</v>
      </c>
      <c r="E150" s="168" t="s">
        <v>175</v>
      </c>
      <c r="F150" s="169"/>
      <c r="G150" s="170" t="s">
        <v>64</v>
      </c>
    </row>
    <row r="151" customFormat="false" ht="12.5" hidden="false" customHeight="false" outlineLevel="0" collapsed="false">
      <c r="A151" s="171"/>
      <c r="B151" s="172"/>
      <c r="C151" s="229"/>
      <c r="E151" s="171"/>
      <c r="F151" s="172"/>
      <c r="G151" s="167"/>
    </row>
    <row r="152" customFormat="false" ht="12.5" hidden="false" customHeight="false" outlineLevel="0" collapsed="false">
      <c r="A152" s="230" t="s">
        <v>186</v>
      </c>
      <c r="B152" s="172"/>
      <c r="C152" s="229" t="s">
        <v>177</v>
      </c>
      <c r="E152" s="230" t="s">
        <v>187</v>
      </c>
      <c r="F152" s="172"/>
      <c r="G152" s="229" t="s">
        <v>177</v>
      </c>
    </row>
    <row r="153" customFormat="false" ht="13" hidden="false" customHeight="false" outlineLevel="0" collapsed="false">
      <c r="A153" s="171"/>
      <c r="B153" s="172"/>
      <c r="C153" s="167"/>
      <c r="E153" s="171"/>
      <c r="F153" s="172"/>
      <c r="G153" s="167"/>
    </row>
    <row r="154" customFormat="false" ht="20" hidden="false" customHeight="true" outlineLevel="0" collapsed="false">
      <c r="A154" s="173" t="str">
        <f aca="false">'KO-System'!I42</f>
        <v>Freilos</v>
      </c>
      <c r="B154" s="173"/>
      <c r="C154" s="173"/>
      <c r="E154" s="173" t="str">
        <f aca="false">'KO-System'!I48</f>
        <v>Freilos</v>
      </c>
      <c r="F154" s="173"/>
      <c r="G154" s="173"/>
    </row>
    <row r="155" customFormat="false" ht="20" hidden="false" customHeight="true" outlineLevel="0" collapsed="false">
      <c r="A155" s="171"/>
      <c r="B155" s="174" t="s">
        <v>90</v>
      </c>
      <c r="C155" s="167"/>
      <c r="E155" s="171"/>
      <c r="F155" s="174" t="s">
        <v>90</v>
      </c>
      <c r="G155" s="167"/>
    </row>
    <row r="156" customFormat="false" ht="20" hidden="false" customHeight="true" outlineLevel="0" collapsed="false">
      <c r="A156" s="173" t="str">
        <f aca="false">'KO-System'!I45</f>
        <v>Spanjaard, Andreas</v>
      </c>
      <c r="B156" s="173"/>
      <c r="C156" s="173"/>
      <c r="E156" s="173" t="str">
        <f aca="false">'KO-System'!I51</f>
        <v>Freilos</v>
      </c>
      <c r="F156" s="173"/>
      <c r="G156" s="173"/>
    </row>
    <row r="157" customFormat="false" ht="20" hidden="false" customHeight="true" outlineLevel="0" collapsed="false">
      <c r="A157" s="171"/>
      <c r="B157" s="172"/>
      <c r="C157" s="167"/>
      <c r="E157" s="171"/>
      <c r="F157" s="172"/>
      <c r="G157" s="167"/>
    </row>
    <row r="158" customFormat="false" ht="20" hidden="false" customHeight="true" outlineLevel="0" collapsed="false">
      <c r="A158" s="175"/>
      <c r="B158" s="175" t="s">
        <v>110</v>
      </c>
      <c r="C158" s="175" t="s">
        <v>111</v>
      </c>
      <c r="E158" s="175"/>
      <c r="F158" s="175" t="s">
        <v>110</v>
      </c>
      <c r="G158" s="175" t="s">
        <v>111</v>
      </c>
    </row>
    <row r="159" customFormat="false" ht="20" hidden="false" customHeight="true" outlineLevel="0" collapsed="false">
      <c r="A159" s="175" t="s">
        <v>112</v>
      </c>
      <c r="B159" s="175"/>
      <c r="C159" s="175"/>
      <c r="E159" s="175" t="s">
        <v>112</v>
      </c>
      <c r="F159" s="175"/>
      <c r="G159" s="175"/>
    </row>
    <row r="160" customFormat="false" ht="20" hidden="false" customHeight="true" outlineLevel="0" collapsed="false">
      <c r="A160" s="175" t="s">
        <v>113</v>
      </c>
      <c r="B160" s="175"/>
      <c r="C160" s="175"/>
      <c r="E160" s="175" t="s">
        <v>113</v>
      </c>
      <c r="F160" s="175"/>
      <c r="G160" s="175"/>
    </row>
    <row r="161" customFormat="false" ht="20" hidden="false" customHeight="true" outlineLevel="0" collapsed="false">
      <c r="A161" s="175" t="s">
        <v>114</v>
      </c>
      <c r="B161" s="175"/>
      <c r="C161" s="175"/>
      <c r="E161" s="175" t="s">
        <v>114</v>
      </c>
      <c r="F161" s="175"/>
      <c r="G161" s="175"/>
    </row>
    <row r="162" customFormat="false" ht="20" hidden="false" customHeight="true" outlineLevel="0" collapsed="false">
      <c r="A162" s="175" t="s">
        <v>115</v>
      </c>
      <c r="B162" s="175"/>
      <c r="C162" s="175"/>
      <c r="E162" s="175" t="s">
        <v>115</v>
      </c>
      <c r="F162" s="175"/>
      <c r="G162" s="175"/>
    </row>
    <row r="163" customFormat="false" ht="20" hidden="false" customHeight="true" outlineLevel="0" collapsed="false">
      <c r="A163" s="175" t="s">
        <v>116</v>
      </c>
      <c r="B163" s="175"/>
      <c r="C163" s="175"/>
      <c r="E163" s="175" t="s">
        <v>116</v>
      </c>
      <c r="F163" s="175"/>
      <c r="G163" s="175"/>
    </row>
    <row r="164" customFormat="false" ht="20" hidden="false" customHeight="true" outlineLevel="0" collapsed="false">
      <c r="A164" s="171"/>
      <c r="B164" s="172"/>
      <c r="C164" s="167"/>
      <c r="E164" s="171"/>
      <c r="F164" s="172"/>
      <c r="G164" s="167"/>
    </row>
    <row r="165" customFormat="false" ht="20" hidden="false" customHeight="true" outlineLevel="0" collapsed="false">
      <c r="A165" s="171"/>
      <c r="B165" s="176"/>
      <c r="C165" s="177"/>
      <c r="E165" s="171"/>
      <c r="F165" s="176"/>
      <c r="G165" s="177"/>
    </row>
    <row r="166" customFormat="false" ht="20" hidden="false" customHeight="true" outlineLevel="0" collapsed="false">
      <c r="A166" s="171"/>
      <c r="B166" s="174" t="s">
        <v>110</v>
      </c>
      <c r="C166" s="178" t="s">
        <v>93</v>
      </c>
      <c r="E166" s="171"/>
      <c r="F166" s="174" t="s">
        <v>110</v>
      </c>
      <c r="G166" s="178" t="s">
        <v>93</v>
      </c>
    </row>
    <row r="167" customFormat="false" ht="20" hidden="false" customHeight="true" outlineLevel="0" collapsed="false">
      <c r="A167" s="179"/>
      <c r="B167" s="180"/>
      <c r="C167" s="181"/>
      <c r="E167" s="179"/>
      <c r="F167" s="180"/>
      <c r="G167" s="181"/>
    </row>
    <row r="169" customFormat="false" ht="13" hidden="false" customHeight="false" outlineLevel="0" collapsed="false">
      <c r="A169" s="162"/>
      <c r="B169" s="163"/>
      <c r="C169" s="164"/>
      <c r="E169" s="162"/>
      <c r="F169" s="163"/>
      <c r="G169" s="164"/>
    </row>
    <row r="170" customFormat="false" ht="15.5" hidden="false" customHeight="false" outlineLevel="0" collapsed="false">
      <c r="A170" s="165" t="str">
        <f aca="false">Teilnehmer!$A$3</f>
        <v>WRW-Rangliste</v>
      </c>
      <c r="B170" s="166"/>
      <c r="C170" s="167"/>
      <c r="E170" s="165" t="str">
        <f aca="false">Teilnehmer!$A$3</f>
        <v>WRW-Rangliste</v>
      </c>
      <c r="F170" s="166"/>
      <c r="G170" s="167"/>
    </row>
    <row r="171" customFormat="false" ht="15.5" hidden="false" customHeight="false" outlineLevel="0" collapsed="false">
      <c r="A171" s="168" t="s">
        <v>175</v>
      </c>
      <c r="B171" s="169"/>
      <c r="C171" s="170" t="s">
        <v>65</v>
      </c>
      <c r="E171" s="168" t="s">
        <v>175</v>
      </c>
      <c r="F171" s="169"/>
      <c r="G171" s="170" t="s">
        <v>65</v>
      </c>
    </row>
    <row r="172" customFormat="false" ht="12.5" hidden="false" customHeight="false" outlineLevel="0" collapsed="false">
      <c r="A172" s="171"/>
      <c r="B172" s="172"/>
      <c r="C172" s="229"/>
      <c r="E172" s="171"/>
      <c r="F172" s="172"/>
      <c r="G172" s="167"/>
    </row>
    <row r="173" customFormat="false" ht="12.5" hidden="false" customHeight="false" outlineLevel="0" collapsed="false">
      <c r="A173" s="230" t="s">
        <v>188</v>
      </c>
      <c r="B173" s="172"/>
      <c r="C173" s="229" t="s">
        <v>176</v>
      </c>
      <c r="E173" s="230" t="s">
        <v>189</v>
      </c>
      <c r="F173" s="172"/>
      <c r="G173" s="229" t="s">
        <v>176</v>
      </c>
    </row>
    <row r="174" customFormat="false" ht="13" hidden="false" customHeight="false" outlineLevel="0" collapsed="false">
      <c r="A174" s="171" t="str">
        <f aca="false">'KO-System'!O5</f>
        <v>Spiel um Platz 1</v>
      </c>
      <c r="B174" s="172"/>
      <c r="C174" s="167"/>
      <c r="E174" s="171" t="str">
        <f aca="false">'KO-System'!O11</f>
        <v>Spiel um Platz 3</v>
      </c>
      <c r="F174" s="172"/>
      <c r="G174" s="167"/>
    </row>
    <row r="175" customFormat="false" ht="20" hidden="false" customHeight="true" outlineLevel="0" collapsed="false">
      <c r="A175" s="173" t="str">
        <f aca="false">'KO-System'!O6</f>
        <v>Richter</v>
      </c>
      <c r="B175" s="173"/>
      <c r="C175" s="173"/>
      <c r="E175" s="173" t="str">
        <f aca="false">'KO-System'!O12</f>
        <v>Mattheuer</v>
      </c>
      <c r="F175" s="173"/>
      <c r="G175" s="173"/>
    </row>
    <row r="176" customFormat="false" ht="20" hidden="false" customHeight="true" outlineLevel="0" collapsed="false">
      <c r="A176" s="171"/>
      <c r="B176" s="174" t="s">
        <v>90</v>
      </c>
      <c r="C176" s="167"/>
      <c r="E176" s="171"/>
      <c r="F176" s="174" t="s">
        <v>90</v>
      </c>
      <c r="G176" s="167"/>
    </row>
    <row r="177" customFormat="false" ht="20" hidden="false" customHeight="true" outlineLevel="0" collapsed="false">
      <c r="A177" s="173" t="str">
        <f aca="false">'KO-System'!O9</f>
        <v>Bednarz, Jannis</v>
      </c>
      <c r="B177" s="173"/>
      <c r="C177" s="173"/>
      <c r="E177" s="173" t="str">
        <f aca="false">'KO-System'!O15</f>
        <v>Bednarz, Luis</v>
      </c>
      <c r="F177" s="173"/>
      <c r="G177" s="173"/>
    </row>
    <row r="178" customFormat="false" ht="20" hidden="false" customHeight="true" outlineLevel="0" collapsed="false">
      <c r="A178" s="171"/>
      <c r="B178" s="172"/>
      <c r="C178" s="167"/>
      <c r="E178" s="171"/>
      <c r="F178" s="172"/>
      <c r="G178" s="167"/>
    </row>
    <row r="179" customFormat="false" ht="20" hidden="false" customHeight="true" outlineLevel="0" collapsed="false">
      <c r="A179" s="175"/>
      <c r="B179" s="175" t="s">
        <v>110</v>
      </c>
      <c r="C179" s="175" t="s">
        <v>111</v>
      </c>
      <c r="E179" s="175"/>
      <c r="F179" s="175" t="s">
        <v>110</v>
      </c>
      <c r="G179" s="175" t="s">
        <v>111</v>
      </c>
    </row>
    <row r="180" customFormat="false" ht="20" hidden="false" customHeight="true" outlineLevel="0" collapsed="false">
      <c r="A180" s="175" t="s">
        <v>112</v>
      </c>
      <c r="B180" s="175"/>
      <c r="C180" s="175"/>
      <c r="E180" s="175" t="s">
        <v>112</v>
      </c>
      <c r="F180" s="175"/>
      <c r="G180" s="175"/>
    </row>
    <row r="181" customFormat="false" ht="20" hidden="false" customHeight="true" outlineLevel="0" collapsed="false">
      <c r="A181" s="175" t="s">
        <v>113</v>
      </c>
      <c r="B181" s="175"/>
      <c r="C181" s="175"/>
      <c r="E181" s="175" t="s">
        <v>113</v>
      </c>
      <c r="F181" s="175"/>
      <c r="G181" s="175"/>
    </row>
    <row r="182" customFormat="false" ht="20" hidden="false" customHeight="true" outlineLevel="0" collapsed="false">
      <c r="A182" s="175" t="s">
        <v>114</v>
      </c>
      <c r="B182" s="175"/>
      <c r="C182" s="175"/>
      <c r="E182" s="175" t="s">
        <v>114</v>
      </c>
      <c r="F182" s="175"/>
      <c r="G182" s="175"/>
    </row>
    <row r="183" customFormat="false" ht="20" hidden="false" customHeight="true" outlineLevel="0" collapsed="false">
      <c r="A183" s="175" t="s">
        <v>115</v>
      </c>
      <c r="B183" s="175"/>
      <c r="C183" s="175"/>
      <c r="E183" s="175" t="s">
        <v>115</v>
      </c>
      <c r="F183" s="175"/>
      <c r="G183" s="175"/>
    </row>
    <row r="184" customFormat="false" ht="20" hidden="false" customHeight="true" outlineLevel="0" collapsed="false">
      <c r="A184" s="175" t="s">
        <v>116</v>
      </c>
      <c r="B184" s="175"/>
      <c r="C184" s="175"/>
      <c r="E184" s="175" t="s">
        <v>116</v>
      </c>
      <c r="F184" s="175"/>
      <c r="G184" s="175"/>
    </row>
    <row r="185" customFormat="false" ht="20" hidden="false" customHeight="true" outlineLevel="0" collapsed="false">
      <c r="A185" s="171"/>
      <c r="B185" s="172"/>
      <c r="C185" s="167"/>
      <c r="E185" s="171"/>
      <c r="F185" s="172"/>
      <c r="G185" s="167"/>
    </row>
    <row r="186" customFormat="false" ht="20" hidden="false" customHeight="true" outlineLevel="0" collapsed="false">
      <c r="A186" s="171"/>
      <c r="B186" s="176"/>
      <c r="C186" s="177"/>
      <c r="E186" s="171"/>
      <c r="F186" s="176"/>
      <c r="G186" s="177"/>
    </row>
    <row r="187" customFormat="false" ht="20" hidden="false" customHeight="true" outlineLevel="0" collapsed="false">
      <c r="A187" s="171"/>
      <c r="B187" s="174" t="s">
        <v>110</v>
      </c>
      <c r="C187" s="178" t="s">
        <v>93</v>
      </c>
      <c r="E187" s="171"/>
      <c r="F187" s="174" t="s">
        <v>110</v>
      </c>
      <c r="G187" s="178" t="s">
        <v>93</v>
      </c>
    </row>
    <row r="188" customFormat="false" ht="20" hidden="false" customHeight="true" outlineLevel="0" collapsed="false">
      <c r="A188" s="179"/>
      <c r="B188" s="180"/>
      <c r="C188" s="181"/>
      <c r="E188" s="179"/>
      <c r="F188" s="180"/>
      <c r="G188" s="181"/>
    </row>
    <row r="190" customFormat="false" ht="13" hidden="false" customHeight="false" outlineLevel="0" collapsed="false">
      <c r="A190" s="162"/>
      <c r="B190" s="163"/>
      <c r="C190" s="164"/>
      <c r="E190" s="162"/>
      <c r="F190" s="163"/>
      <c r="G190" s="164"/>
    </row>
    <row r="191" customFormat="false" ht="15.5" hidden="false" customHeight="false" outlineLevel="0" collapsed="false">
      <c r="A191" s="165" t="str">
        <f aca="false">Teilnehmer!$A$3</f>
        <v>WRW-Rangliste</v>
      </c>
      <c r="B191" s="166"/>
      <c r="C191" s="167"/>
      <c r="E191" s="165" t="str">
        <f aca="false">Teilnehmer!$A$3</f>
        <v>WRW-Rangliste</v>
      </c>
      <c r="F191" s="166"/>
      <c r="G191" s="167"/>
    </row>
    <row r="192" customFormat="false" ht="15.5" hidden="false" customHeight="false" outlineLevel="0" collapsed="false">
      <c r="A192" s="168" t="s">
        <v>175</v>
      </c>
      <c r="B192" s="169"/>
      <c r="C192" s="170" t="s">
        <v>65</v>
      </c>
      <c r="E192" s="168" t="s">
        <v>175</v>
      </c>
      <c r="F192" s="169"/>
      <c r="G192" s="170" t="s">
        <v>65</v>
      </c>
    </row>
    <row r="193" customFormat="false" ht="12.5" hidden="false" customHeight="false" outlineLevel="0" collapsed="false">
      <c r="A193" s="171"/>
      <c r="B193" s="172"/>
      <c r="C193" s="167"/>
      <c r="E193" s="171"/>
      <c r="F193" s="172"/>
      <c r="G193" s="167"/>
    </row>
    <row r="194" customFormat="false" ht="12.5" hidden="false" customHeight="false" outlineLevel="0" collapsed="false">
      <c r="A194" s="230" t="s">
        <v>190</v>
      </c>
      <c r="B194" s="172"/>
      <c r="C194" s="229" t="s">
        <v>176</v>
      </c>
      <c r="E194" s="230" t="s">
        <v>191</v>
      </c>
      <c r="F194" s="172"/>
      <c r="G194" s="229" t="s">
        <v>176</v>
      </c>
    </row>
    <row r="195" customFormat="false" ht="13" hidden="false" customHeight="false" outlineLevel="0" collapsed="false">
      <c r="A195" s="171" t="str">
        <f aca="false">'KO-System'!O17</f>
        <v>Spiel um Platz 5</v>
      </c>
      <c r="B195" s="172"/>
      <c r="C195" s="167"/>
      <c r="E195" s="171" t="str">
        <f aca="false">'KO-System'!O23</f>
        <v>Spiel um Platz 7</v>
      </c>
      <c r="F195" s="172"/>
      <c r="G195" s="167"/>
    </row>
    <row r="196" customFormat="false" ht="20" hidden="false" customHeight="true" outlineLevel="0" collapsed="false">
      <c r="A196" s="173" t="str">
        <f aca="false">'KO-System'!O18</f>
        <v>Settnik</v>
      </c>
      <c r="B196" s="173"/>
      <c r="C196" s="173"/>
      <c r="E196" s="173" t="str">
        <f aca="false">'KO-System'!O24</f>
        <v>Haveneth</v>
      </c>
      <c r="F196" s="173"/>
      <c r="G196" s="173"/>
    </row>
    <row r="197" customFormat="false" ht="20" hidden="false" customHeight="true" outlineLevel="0" collapsed="false">
      <c r="A197" s="171"/>
      <c r="B197" s="174" t="s">
        <v>90</v>
      </c>
      <c r="C197" s="167"/>
      <c r="E197" s="171"/>
      <c r="F197" s="174" t="s">
        <v>90</v>
      </c>
      <c r="G197" s="167"/>
    </row>
    <row r="198" customFormat="false" ht="20" hidden="false" customHeight="true" outlineLevel="0" collapsed="false">
      <c r="A198" s="173" t="str">
        <f aca="false">'KO-System'!O21</f>
        <v>Winkels</v>
      </c>
      <c r="B198" s="173"/>
      <c r="C198" s="173"/>
      <c r="E198" s="173" t="str">
        <f aca="false">'KO-System'!O27</f>
        <v>Farooq</v>
      </c>
      <c r="F198" s="173"/>
      <c r="G198" s="173"/>
    </row>
    <row r="199" customFormat="false" ht="20" hidden="false" customHeight="true" outlineLevel="0" collapsed="false">
      <c r="A199" s="171"/>
      <c r="B199" s="172"/>
      <c r="C199" s="167"/>
      <c r="E199" s="171"/>
      <c r="F199" s="172"/>
      <c r="G199" s="167"/>
    </row>
    <row r="200" customFormat="false" ht="20" hidden="false" customHeight="true" outlineLevel="0" collapsed="false">
      <c r="A200" s="175"/>
      <c r="B200" s="175" t="s">
        <v>110</v>
      </c>
      <c r="C200" s="175" t="s">
        <v>111</v>
      </c>
      <c r="E200" s="175"/>
      <c r="F200" s="175" t="s">
        <v>110</v>
      </c>
      <c r="G200" s="175" t="s">
        <v>111</v>
      </c>
    </row>
    <row r="201" customFormat="false" ht="20" hidden="false" customHeight="true" outlineLevel="0" collapsed="false">
      <c r="A201" s="175" t="s">
        <v>112</v>
      </c>
      <c r="B201" s="175"/>
      <c r="C201" s="175"/>
      <c r="E201" s="175" t="s">
        <v>112</v>
      </c>
      <c r="F201" s="175"/>
      <c r="G201" s="175"/>
    </row>
    <row r="202" customFormat="false" ht="20" hidden="false" customHeight="true" outlineLevel="0" collapsed="false">
      <c r="A202" s="175" t="s">
        <v>113</v>
      </c>
      <c r="B202" s="175"/>
      <c r="C202" s="175"/>
      <c r="E202" s="175" t="s">
        <v>113</v>
      </c>
      <c r="F202" s="175"/>
      <c r="G202" s="175"/>
    </row>
    <row r="203" customFormat="false" ht="20" hidden="false" customHeight="true" outlineLevel="0" collapsed="false">
      <c r="A203" s="175" t="s">
        <v>114</v>
      </c>
      <c r="B203" s="175"/>
      <c r="C203" s="175"/>
      <c r="E203" s="175" t="s">
        <v>114</v>
      </c>
      <c r="F203" s="175"/>
      <c r="G203" s="175"/>
    </row>
    <row r="204" customFormat="false" ht="20" hidden="false" customHeight="true" outlineLevel="0" collapsed="false">
      <c r="A204" s="175" t="s">
        <v>115</v>
      </c>
      <c r="B204" s="175"/>
      <c r="C204" s="175"/>
      <c r="E204" s="175" t="s">
        <v>115</v>
      </c>
      <c r="F204" s="175"/>
      <c r="G204" s="175"/>
    </row>
    <row r="205" customFormat="false" ht="20" hidden="false" customHeight="true" outlineLevel="0" collapsed="false">
      <c r="A205" s="175" t="s">
        <v>116</v>
      </c>
      <c r="B205" s="175"/>
      <c r="C205" s="175"/>
      <c r="E205" s="175" t="s">
        <v>116</v>
      </c>
      <c r="F205" s="175"/>
      <c r="G205" s="175"/>
    </row>
    <row r="206" customFormat="false" ht="20" hidden="false" customHeight="true" outlineLevel="0" collapsed="false">
      <c r="A206" s="171"/>
      <c r="B206" s="172"/>
      <c r="C206" s="167"/>
      <c r="E206" s="171"/>
      <c r="F206" s="172"/>
      <c r="G206" s="167"/>
    </row>
    <row r="207" customFormat="false" ht="20" hidden="false" customHeight="true" outlineLevel="0" collapsed="false">
      <c r="A207" s="171"/>
      <c r="B207" s="176"/>
      <c r="C207" s="177"/>
      <c r="E207" s="171"/>
      <c r="F207" s="176"/>
      <c r="G207" s="177"/>
    </row>
    <row r="208" customFormat="false" ht="20" hidden="false" customHeight="true" outlineLevel="0" collapsed="false">
      <c r="A208" s="171"/>
      <c r="B208" s="174" t="s">
        <v>110</v>
      </c>
      <c r="C208" s="178" t="s">
        <v>93</v>
      </c>
      <c r="E208" s="171"/>
      <c r="F208" s="174" t="s">
        <v>110</v>
      </c>
      <c r="G208" s="178" t="s">
        <v>93</v>
      </c>
    </row>
    <row r="209" customFormat="false" ht="20" hidden="false" customHeight="true" outlineLevel="0" collapsed="false">
      <c r="A209" s="179"/>
      <c r="B209" s="180"/>
      <c r="C209" s="181"/>
      <c r="E209" s="179"/>
      <c r="F209" s="180"/>
      <c r="G209" s="181"/>
    </row>
    <row r="211" customFormat="false" ht="13" hidden="false" customHeight="false" outlineLevel="0" collapsed="false">
      <c r="A211" s="162"/>
      <c r="B211" s="163"/>
      <c r="C211" s="164"/>
      <c r="E211" s="162"/>
      <c r="F211" s="163"/>
      <c r="G211" s="164"/>
    </row>
    <row r="212" customFormat="false" ht="15.5" hidden="false" customHeight="false" outlineLevel="0" collapsed="false">
      <c r="A212" s="165" t="str">
        <f aca="false">Teilnehmer!$A$3</f>
        <v>WRW-Rangliste</v>
      </c>
      <c r="B212" s="166"/>
      <c r="C212" s="167"/>
      <c r="E212" s="165" t="str">
        <f aca="false">Teilnehmer!$A$3</f>
        <v>WRW-Rangliste</v>
      </c>
      <c r="F212" s="166"/>
      <c r="G212" s="167"/>
    </row>
    <row r="213" customFormat="false" ht="15.5" hidden="false" customHeight="false" outlineLevel="0" collapsed="false">
      <c r="A213" s="168" t="s">
        <v>175</v>
      </c>
      <c r="B213" s="169"/>
      <c r="C213" s="170" t="s">
        <v>65</v>
      </c>
      <c r="E213" s="168" t="s">
        <v>175</v>
      </c>
      <c r="F213" s="169"/>
      <c r="G213" s="170" t="s">
        <v>65</v>
      </c>
    </row>
    <row r="214" customFormat="false" ht="12.5" hidden="false" customHeight="false" outlineLevel="0" collapsed="false">
      <c r="A214" s="171"/>
      <c r="B214" s="172"/>
      <c r="C214" s="229"/>
      <c r="E214" s="171"/>
      <c r="F214" s="172"/>
      <c r="G214" s="167"/>
    </row>
    <row r="215" customFormat="false" ht="12.5" hidden="false" customHeight="false" outlineLevel="0" collapsed="false">
      <c r="A215" s="230" t="s">
        <v>192</v>
      </c>
      <c r="B215" s="172"/>
      <c r="C215" s="229" t="s">
        <v>177</v>
      </c>
      <c r="E215" s="230" t="s">
        <v>193</v>
      </c>
      <c r="F215" s="172"/>
      <c r="G215" s="229" t="s">
        <v>177</v>
      </c>
    </row>
    <row r="216" customFormat="false" ht="13" hidden="false" customHeight="false" outlineLevel="0" collapsed="false">
      <c r="A216" s="171" t="str">
        <f aca="false">'KO-System'!O29</f>
        <v>Spiel um Platz 9</v>
      </c>
      <c r="B216" s="172"/>
      <c r="C216" s="167"/>
      <c r="E216" s="171" t="str">
        <f aca="false">'KO-System'!O35</f>
        <v>Spiel um Platz 11</v>
      </c>
      <c r="F216" s="172"/>
      <c r="G216" s="167"/>
    </row>
    <row r="217" customFormat="false" ht="20" hidden="false" customHeight="true" outlineLevel="0" collapsed="false">
      <c r="A217" s="173" t="str">
        <f aca="false">'KO-System'!O30</f>
        <v>Abdalah</v>
      </c>
      <c r="B217" s="173"/>
      <c r="C217" s="173"/>
      <c r="E217" s="173" t="str">
        <f aca="false">'KO-System'!O36</f>
        <v>Romanovic</v>
      </c>
      <c r="F217" s="173"/>
      <c r="G217" s="173"/>
    </row>
    <row r="218" customFormat="false" ht="20" hidden="false" customHeight="true" outlineLevel="0" collapsed="false">
      <c r="A218" s="171"/>
      <c r="B218" s="174" t="s">
        <v>90</v>
      </c>
      <c r="C218" s="167"/>
      <c r="E218" s="171"/>
      <c r="F218" s="174" t="s">
        <v>90</v>
      </c>
      <c r="G218" s="167"/>
    </row>
    <row r="219" customFormat="false" ht="20" hidden="false" customHeight="true" outlineLevel="0" collapsed="false">
      <c r="A219" s="173" t="str">
        <f aca="false">'KO-System'!O33</f>
        <v>Alabed</v>
      </c>
      <c r="B219" s="173"/>
      <c r="C219" s="173"/>
      <c r="E219" s="173" t="str">
        <f aca="false">'KO-System'!O39</f>
        <v>Spanjaard</v>
      </c>
      <c r="F219" s="173"/>
      <c r="G219" s="173"/>
    </row>
    <row r="220" customFormat="false" ht="20" hidden="false" customHeight="true" outlineLevel="0" collapsed="false">
      <c r="A220" s="171"/>
      <c r="B220" s="172"/>
      <c r="C220" s="167"/>
      <c r="E220" s="171"/>
      <c r="F220" s="172"/>
      <c r="G220" s="167"/>
    </row>
    <row r="221" customFormat="false" ht="20" hidden="false" customHeight="true" outlineLevel="0" collapsed="false">
      <c r="A221" s="175"/>
      <c r="B221" s="175" t="s">
        <v>110</v>
      </c>
      <c r="C221" s="175" t="s">
        <v>111</v>
      </c>
      <c r="E221" s="175"/>
      <c r="F221" s="175" t="s">
        <v>110</v>
      </c>
      <c r="G221" s="175" t="s">
        <v>111</v>
      </c>
    </row>
    <row r="222" customFormat="false" ht="20" hidden="false" customHeight="true" outlineLevel="0" collapsed="false">
      <c r="A222" s="175" t="s">
        <v>112</v>
      </c>
      <c r="B222" s="175"/>
      <c r="C222" s="175"/>
      <c r="E222" s="175" t="s">
        <v>112</v>
      </c>
      <c r="F222" s="175"/>
      <c r="G222" s="175"/>
    </row>
    <row r="223" customFormat="false" ht="20" hidden="false" customHeight="true" outlineLevel="0" collapsed="false">
      <c r="A223" s="175" t="s">
        <v>113</v>
      </c>
      <c r="B223" s="175"/>
      <c r="C223" s="175"/>
      <c r="E223" s="175" t="s">
        <v>113</v>
      </c>
      <c r="F223" s="175"/>
      <c r="G223" s="175"/>
    </row>
    <row r="224" customFormat="false" ht="20" hidden="false" customHeight="true" outlineLevel="0" collapsed="false">
      <c r="A224" s="175" t="s">
        <v>114</v>
      </c>
      <c r="B224" s="175"/>
      <c r="C224" s="175"/>
      <c r="E224" s="175" t="s">
        <v>114</v>
      </c>
      <c r="F224" s="175"/>
      <c r="G224" s="175"/>
    </row>
    <row r="225" customFormat="false" ht="20" hidden="false" customHeight="true" outlineLevel="0" collapsed="false">
      <c r="A225" s="175" t="s">
        <v>115</v>
      </c>
      <c r="B225" s="175"/>
      <c r="C225" s="175"/>
      <c r="E225" s="175" t="s">
        <v>115</v>
      </c>
      <c r="F225" s="175"/>
      <c r="G225" s="175"/>
    </row>
    <row r="226" customFormat="false" ht="20" hidden="false" customHeight="true" outlineLevel="0" collapsed="false">
      <c r="A226" s="175" t="s">
        <v>116</v>
      </c>
      <c r="B226" s="175"/>
      <c r="C226" s="175"/>
      <c r="E226" s="175" t="s">
        <v>116</v>
      </c>
      <c r="F226" s="175"/>
      <c r="G226" s="175"/>
    </row>
    <row r="227" customFormat="false" ht="20" hidden="false" customHeight="true" outlineLevel="0" collapsed="false">
      <c r="A227" s="171"/>
      <c r="B227" s="172"/>
      <c r="C227" s="167"/>
      <c r="E227" s="171"/>
      <c r="F227" s="172"/>
      <c r="G227" s="167"/>
    </row>
    <row r="228" customFormat="false" ht="20" hidden="false" customHeight="true" outlineLevel="0" collapsed="false">
      <c r="A228" s="171"/>
      <c r="B228" s="176"/>
      <c r="C228" s="177"/>
      <c r="E228" s="171"/>
      <c r="F228" s="176"/>
      <c r="G228" s="177"/>
    </row>
    <row r="229" customFormat="false" ht="20" hidden="false" customHeight="true" outlineLevel="0" collapsed="false">
      <c r="A229" s="171"/>
      <c r="B229" s="174" t="s">
        <v>110</v>
      </c>
      <c r="C229" s="178" t="s">
        <v>93</v>
      </c>
      <c r="E229" s="171"/>
      <c r="F229" s="174" t="s">
        <v>110</v>
      </c>
      <c r="G229" s="178" t="s">
        <v>93</v>
      </c>
    </row>
    <row r="230" customFormat="false" ht="20" hidden="false" customHeight="true" outlineLevel="0" collapsed="false">
      <c r="A230" s="179"/>
      <c r="B230" s="180"/>
      <c r="C230" s="181"/>
      <c r="E230" s="179"/>
      <c r="F230" s="180"/>
      <c r="G230" s="181"/>
    </row>
    <row r="232" customFormat="false" ht="13" hidden="false" customHeight="false" outlineLevel="0" collapsed="false">
      <c r="A232" s="162"/>
      <c r="B232" s="163"/>
      <c r="C232" s="164"/>
      <c r="E232" s="162"/>
      <c r="F232" s="163"/>
      <c r="G232" s="164"/>
    </row>
    <row r="233" customFormat="false" ht="15.5" hidden="false" customHeight="false" outlineLevel="0" collapsed="false">
      <c r="A233" s="165" t="str">
        <f aca="false">Teilnehmer!$A$3</f>
        <v>WRW-Rangliste</v>
      </c>
      <c r="B233" s="166"/>
      <c r="C233" s="167"/>
      <c r="E233" s="165" t="str">
        <f aca="false">Teilnehmer!$A$3</f>
        <v>WRW-Rangliste</v>
      </c>
      <c r="F233" s="166"/>
      <c r="G233" s="167"/>
    </row>
    <row r="234" customFormat="false" ht="15.5" hidden="false" customHeight="false" outlineLevel="0" collapsed="false">
      <c r="A234" s="168" t="s">
        <v>175</v>
      </c>
      <c r="B234" s="169"/>
      <c r="C234" s="170" t="s">
        <v>65</v>
      </c>
      <c r="E234" s="168" t="s">
        <v>175</v>
      </c>
      <c r="F234" s="169"/>
      <c r="G234" s="170" t="s">
        <v>65</v>
      </c>
    </row>
    <row r="235" customFormat="false" ht="12.5" hidden="false" customHeight="false" outlineLevel="0" collapsed="false">
      <c r="A235" s="171"/>
      <c r="B235" s="172"/>
      <c r="C235" s="229"/>
      <c r="E235" s="171"/>
      <c r="F235" s="172"/>
      <c r="G235" s="167"/>
    </row>
    <row r="236" customFormat="false" ht="12.5" hidden="false" customHeight="false" outlineLevel="0" collapsed="false">
      <c r="A236" s="230" t="s">
        <v>194</v>
      </c>
      <c r="B236" s="172"/>
      <c r="C236" s="229" t="s">
        <v>177</v>
      </c>
      <c r="E236" s="230" t="s">
        <v>195</v>
      </c>
      <c r="F236" s="172"/>
      <c r="G236" s="229" t="s">
        <v>177</v>
      </c>
    </row>
    <row r="237" customFormat="false" ht="13" hidden="false" customHeight="false" outlineLevel="0" collapsed="false">
      <c r="A237" s="171" t="str">
        <f aca="false">'KO-System'!O41</f>
        <v>Spiel um Platz 13</v>
      </c>
      <c r="B237" s="172"/>
      <c r="C237" s="167"/>
      <c r="E237" s="171" t="str">
        <f aca="false">'KO-System'!O47</f>
        <v>Spiel um Platz 15</v>
      </c>
      <c r="F237" s="172"/>
      <c r="G237" s="167"/>
    </row>
    <row r="238" customFormat="false" ht="20" hidden="false" customHeight="true" outlineLevel="0" collapsed="false">
      <c r="A238" s="173" t="str">
        <f aca="false">'KO-System'!O42</f>
        <v>Spanjaard, Andreas</v>
      </c>
      <c r="B238" s="173"/>
      <c r="C238" s="173"/>
      <c r="E238" s="173" t="str">
        <f aca="false">'KO-System'!O48</f>
        <v>Freilos</v>
      </c>
      <c r="F238" s="173"/>
      <c r="G238" s="173"/>
    </row>
    <row r="239" customFormat="false" ht="20" hidden="false" customHeight="true" outlineLevel="0" collapsed="false">
      <c r="A239" s="171"/>
      <c r="B239" s="174" t="s">
        <v>90</v>
      </c>
      <c r="C239" s="167"/>
      <c r="E239" s="171"/>
      <c r="F239" s="174" t="s">
        <v>90</v>
      </c>
      <c r="G239" s="167"/>
    </row>
    <row r="240" customFormat="false" ht="20" hidden="false" customHeight="true" outlineLevel="0" collapsed="false">
      <c r="A240" s="173" t="str">
        <f aca="false">'KO-System'!O45</f>
        <v>Freilos</v>
      </c>
      <c r="B240" s="173"/>
      <c r="C240" s="173"/>
      <c r="E240" s="173" t="str">
        <f aca="false">'KO-System'!O51</f>
        <v>Freilos</v>
      </c>
      <c r="F240" s="173"/>
      <c r="G240" s="173"/>
    </row>
    <row r="241" customFormat="false" ht="20" hidden="false" customHeight="true" outlineLevel="0" collapsed="false">
      <c r="A241" s="171"/>
      <c r="B241" s="172"/>
      <c r="C241" s="167"/>
      <c r="E241" s="171"/>
      <c r="F241" s="172"/>
      <c r="G241" s="167"/>
    </row>
    <row r="242" customFormat="false" ht="20" hidden="false" customHeight="true" outlineLevel="0" collapsed="false">
      <c r="A242" s="175"/>
      <c r="B242" s="175" t="s">
        <v>110</v>
      </c>
      <c r="C242" s="175" t="s">
        <v>111</v>
      </c>
      <c r="E242" s="175"/>
      <c r="F242" s="175" t="s">
        <v>110</v>
      </c>
      <c r="G242" s="175" t="s">
        <v>111</v>
      </c>
    </row>
    <row r="243" customFormat="false" ht="20" hidden="false" customHeight="true" outlineLevel="0" collapsed="false">
      <c r="A243" s="175" t="s">
        <v>112</v>
      </c>
      <c r="B243" s="175"/>
      <c r="C243" s="175"/>
      <c r="E243" s="175" t="s">
        <v>112</v>
      </c>
      <c r="F243" s="175"/>
      <c r="G243" s="175"/>
    </row>
    <row r="244" customFormat="false" ht="20" hidden="false" customHeight="true" outlineLevel="0" collapsed="false">
      <c r="A244" s="175" t="s">
        <v>113</v>
      </c>
      <c r="B244" s="175"/>
      <c r="C244" s="175"/>
      <c r="E244" s="175" t="s">
        <v>113</v>
      </c>
      <c r="F244" s="175"/>
      <c r="G244" s="175"/>
    </row>
    <row r="245" customFormat="false" ht="20" hidden="false" customHeight="true" outlineLevel="0" collapsed="false">
      <c r="A245" s="175" t="s">
        <v>114</v>
      </c>
      <c r="B245" s="175"/>
      <c r="C245" s="175"/>
      <c r="E245" s="175" t="s">
        <v>114</v>
      </c>
      <c r="F245" s="175"/>
      <c r="G245" s="175"/>
    </row>
    <row r="246" customFormat="false" ht="20" hidden="false" customHeight="true" outlineLevel="0" collapsed="false">
      <c r="A246" s="175" t="s">
        <v>115</v>
      </c>
      <c r="B246" s="175"/>
      <c r="C246" s="175"/>
      <c r="E246" s="175" t="s">
        <v>115</v>
      </c>
      <c r="F246" s="175"/>
      <c r="G246" s="175"/>
    </row>
    <row r="247" customFormat="false" ht="20" hidden="false" customHeight="true" outlineLevel="0" collapsed="false">
      <c r="A247" s="175" t="s">
        <v>116</v>
      </c>
      <c r="B247" s="175"/>
      <c r="C247" s="175"/>
      <c r="E247" s="175" t="s">
        <v>116</v>
      </c>
      <c r="F247" s="175"/>
      <c r="G247" s="175"/>
    </row>
    <row r="248" customFormat="false" ht="20" hidden="false" customHeight="true" outlineLevel="0" collapsed="false">
      <c r="A248" s="171"/>
      <c r="B248" s="172"/>
      <c r="C248" s="167"/>
      <c r="E248" s="171"/>
      <c r="F248" s="172"/>
      <c r="G248" s="167"/>
    </row>
    <row r="249" customFormat="false" ht="20" hidden="false" customHeight="true" outlineLevel="0" collapsed="false">
      <c r="A249" s="171"/>
      <c r="B249" s="176"/>
      <c r="C249" s="177"/>
      <c r="E249" s="171"/>
      <c r="F249" s="176"/>
      <c r="G249" s="177"/>
    </row>
    <row r="250" customFormat="false" ht="20" hidden="false" customHeight="true" outlineLevel="0" collapsed="false">
      <c r="A250" s="171"/>
      <c r="B250" s="174" t="s">
        <v>110</v>
      </c>
      <c r="C250" s="178" t="s">
        <v>93</v>
      </c>
      <c r="E250" s="171"/>
      <c r="F250" s="174" t="s">
        <v>110</v>
      </c>
      <c r="G250" s="178" t="s">
        <v>93</v>
      </c>
    </row>
    <row r="251" customFormat="false" ht="20" hidden="false" customHeight="true" outlineLevel="0" collapsed="false">
      <c r="A251" s="179"/>
      <c r="B251" s="180"/>
      <c r="C251" s="181"/>
      <c r="E251" s="179"/>
      <c r="F251" s="180"/>
      <c r="G251" s="181"/>
    </row>
  </sheetData>
  <sheetProtection sheet="true" objects="true" scenarios="true"/>
  <mergeCells count="48">
    <mergeCell ref="A7:C7"/>
    <mergeCell ref="E7:G7"/>
    <mergeCell ref="A9:C9"/>
    <mergeCell ref="E9:G9"/>
    <mergeCell ref="A28:C28"/>
    <mergeCell ref="E28:G28"/>
    <mergeCell ref="A30:C30"/>
    <mergeCell ref="E30:G30"/>
    <mergeCell ref="A49:C49"/>
    <mergeCell ref="E49:G49"/>
    <mergeCell ref="A51:C51"/>
    <mergeCell ref="E51:G51"/>
    <mergeCell ref="A70:C70"/>
    <mergeCell ref="E70:G70"/>
    <mergeCell ref="A72:C72"/>
    <mergeCell ref="E72:G72"/>
    <mergeCell ref="A91:C91"/>
    <mergeCell ref="E91:G91"/>
    <mergeCell ref="A93:C93"/>
    <mergeCell ref="E93:G93"/>
    <mergeCell ref="A112:C112"/>
    <mergeCell ref="E112:G112"/>
    <mergeCell ref="A114:C114"/>
    <mergeCell ref="E114:G114"/>
    <mergeCell ref="A133:C133"/>
    <mergeCell ref="E133:G133"/>
    <mergeCell ref="A135:C135"/>
    <mergeCell ref="E135:G135"/>
    <mergeCell ref="A154:C154"/>
    <mergeCell ref="E154:G154"/>
    <mergeCell ref="A156:C156"/>
    <mergeCell ref="E156:G156"/>
    <mergeCell ref="A175:C175"/>
    <mergeCell ref="E175:G175"/>
    <mergeCell ref="A177:C177"/>
    <mergeCell ref="E177:G177"/>
    <mergeCell ref="A196:C196"/>
    <mergeCell ref="E196:G196"/>
    <mergeCell ref="A198:C198"/>
    <mergeCell ref="E198:G198"/>
    <mergeCell ref="A217:C217"/>
    <mergeCell ref="E217:G217"/>
    <mergeCell ref="A219:C219"/>
    <mergeCell ref="E219:G219"/>
    <mergeCell ref="A238:C238"/>
    <mergeCell ref="E238:G238"/>
    <mergeCell ref="A240:C240"/>
    <mergeCell ref="E240:G240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42" man="true" max="16383" min="0"/>
    <brk id="84" man="true" max="16383" min="0"/>
    <brk id="126" man="true" max="16383" min="0"/>
    <brk id="168" man="true" max="16383" min="0"/>
    <brk id="21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2002-01-20T21:08:05Z</dcterms:created>
  <dc:creator>Sandra</dc:creator>
  <dc:description/>
  <dc:language>de-DE</dc:language>
  <cp:lastModifiedBy/>
  <cp:lastPrinted>2018-10-31T20:57:23Z</cp:lastPrinted>
  <dcterms:modified xsi:type="dcterms:W3CDTF">2021-08-14T14:32:00Z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